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540" activeTab="0"/>
  </bookViews>
  <sheets>
    <sheet name="voorspelli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Marcel</author>
  </authors>
  <commentList>
    <comment ref="AM6" authorId="0">
      <text>
        <r>
          <rPr>
            <sz val="8"/>
            <rFont val="Tahoma"/>
            <family val="2"/>
          </rPr>
          <t xml:space="preserve">winnaar na verlenging / penalty's aangeven door een ster (*)
</t>
        </r>
      </text>
    </comment>
    <comment ref="AP6" authorId="0">
      <text>
        <r>
          <rPr>
            <sz val="8"/>
            <rFont val="Tahoma"/>
            <family val="2"/>
          </rPr>
          <t xml:space="preserve">winnaar na verlenging / penalty's aangeven door een ster (*)
</t>
        </r>
      </text>
    </comment>
    <comment ref="AM17" authorId="0">
      <text>
        <r>
          <rPr>
            <sz val="8"/>
            <rFont val="Tahoma"/>
            <family val="2"/>
          </rPr>
          <t xml:space="preserve">winnaar na verlenging / penalty's aangeven door een ster (*)
</t>
        </r>
      </text>
    </comment>
    <comment ref="AP17" authorId="0">
      <text>
        <r>
          <rPr>
            <sz val="8"/>
            <rFont val="Tahoma"/>
            <family val="2"/>
          </rPr>
          <t xml:space="preserve">winnaar na verlenging / penalty's aangeven door een ster (*)
</t>
        </r>
      </text>
    </comment>
    <comment ref="AM23" authorId="0">
      <text>
        <r>
          <rPr>
            <sz val="8"/>
            <rFont val="Tahoma"/>
            <family val="2"/>
          </rPr>
          <t xml:space="preserve">winnaar na verlenging / penalty's aangeven door een ster (*)
</t>
        </r>
      </text>
    </comment>
    <comment ref="AP23" authorId="0">
      <text>
        <r>
          <rPr>
            <sz val="8"/>
            <rFont val="Tahoma"/>
            <family val="2"/>
          </rPr>
          <t xml:space="preserve">winnaar na verlenging / penalty's aangeven door een ster (*)
</t>
        </r>
      </text>
    </comment>
  </commentList>
</comments>
</file>

<file path=xl/sharedStrings.xml><?xml version="1.0" encoding="utf-8"?>
<sst xmlns="http://schemas.openxmlformats.org/spreadsheetml/2006/main" count="307" uniqueCount="79">
  <si>
    <t>Uitslagen</t>
  </si>
  <si>
    <t>Poule A</t>
  </si>
  <si>
    <t>thuis</t>
  </si>
  <si>
    <t>uit</t>
  </si>
  <si>
    <t>toto</t>
  </si>
  <si>
    <t>Basel</t>
  </si>
  <si>
    <t>Zwitserland</t>
  </si>
  <si>
    <t>-</t>
  </si>
  <si>
    <t>Tsjechië</t>
  </si>
  <si>
    <t>Genève</t>
  </si>
  <si>
    <t>Portugal</t>
  </si>
  <si>
    <t>Turkije</t>
  </si>
  <si>
    <t>Zwitersland</t>
  </si>
  <si>
    <t>Poule B</t>
  </si>
  <si>
    <t>Wenen</t>
  </si>
  <si>
    <t>Oostenrijk</t>
  </si>
  <si>
    <t>Kroatië</t>
  </si>
  <si>
    <t>Klagenfurt</t>
  </si>
  <si>
    <t>Duitsland</t>
  </si>
  <si>
    <t>Polen</t>
  </si>
  <si>
    <t>Poule C</t>
  </si>
  <si>
    <t>Zürich</t>
  </si>
  <si>
    <t>Roemenië</t>
  </si>
  <si>
    <t>Frankrijk</t>
  </si>
  <si>
    <t>Bern</t>
  </si>
  <si>
    <t>Nederland</t>
  </si>
  <si>
    <t>Italië</t>
  </si>
  <si>
    <t>Poule D</t>
  </si>
  <si>
    <t>Innsbruck</t>
  </si>
  <si>
    <t>Spanje</t>
  </si>
  <si>
    <t>Rusland</t>
  </si>
  <si>
    <t>Salzburg</t>
  </si>
  <si>
    <t>Griekenland</t>
  </si>
  <si>
    <t>Zweden</t>
  </si>
  <si>
    <t>Kwartfinales</t>
  </si>
  <si>
    <t>K1</t>
  </si>
  <si>
    <t>K2</t>
  </si>
  <si>
    <t>K3</t>
  </si>
  <si>
    <t>K4</t>
  </si>
  <si>
    <t>Halvefinales</t>
  </si>
  <si>
    <t>H1</t>
  </si>
  <si>
    <t>H2</t>
  </si>
  <si>
    <t>Stand</t>
  </si>
  <si>
    <t>P</t>
  </si>
  <si>
    <t>DV</t>
  </si>
  <si>
    <t>DT</t>
  </si>
  <si>
    <t>DS</t>
  </si>
  <si>
    <t>*</t>
  </si>
  <si>
    <t>Toto</t>
  </si>
  <si>
    <t>A1-B2</t>
  </si>
  <si>
    <t>B1-A2</t>
  </si>
  <si>
    <t>C1-D2</t>
  </si>
  <si>
    <t>D1-C2</t>
  </si>
  <si>
    <t>za</t>
  </si>
  <si>
    <t>wo</t>
  </si>
  <si>
    <t>zo</t>
  </si>
  <si>
    <t>do</t>
  </si>
  <si>
    <t>ma</t>
  </si>
  <si>
    <t>vr</t>
  </si>
  <si>
    <t>di</t>
  </si>
  <si>
    <t>K1-K2</t>
  </si>
  <si>
    <t>K3-K4</t>
  </si>
  <si>
    <t>F1</t>
  </si>
  <si>
    <t>Finale</t>
  </si>
  <si>
    <t>H1-H2</t>
  </si>
  <si>
    <t>punten</t>
  </si>
  <si>
    <t>de som</t>
  </si>
  <si>
    <t>extra als uitslag goed is</t>
  </si>
  <si>
    <t>toto goed</t>
  </si>
  <si>
    <t>thuis goed</t>
  </si>
  <si>
    <t>uit goed</t>
  </si>
  <si>
    <t>ploeg thuis goed</t>
  </si>
  <si>
    <t>ploeg uit goed</t>
  </si>
  <si>
    <t>a1 omgedraaid met A2</t>
  </si>
  <si>
    <t>B1 omgedraaid met B2</t>
  </si>
  <si>
    <t>Winnaar</t>
  </si>
  <si>
    <t>2de</t>
  </si>
  <si>
    <t>Naam: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</si>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</sst>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"/>
    <numFmt numFmtId="177" formatCode="h:mm;@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indexed="13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15" fillId="7" borderId="1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3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1" fontId="4" fillId="0" borderId="10" xfId="0" applyNumberFormat="1" applyFont="1" applyFill="1" applyBorder="1" applyAlignment="1" applyProtection="1">
      <alignment horizontal="center"/>
      <protection hidden="1"/>
    </xf>
    <xf numFmtId="1" fontId="4" fillId="0" borderId="11" xfId="0" applyNumberFormat="1" applyFont="1" applyFill="1" applyBorder="1" applyAlignment="1" applyProtection="1">
      <alignment horizontal="center"/>
      <protection hidden="1"/>
    </xf>
    <xf numFmtId="1" fontId="4" fillId="0" borderId="12" xfId="0" applyNumberFormat="1" applyFont="1" applyFill="1" applyBorder="1" applyAlignment="1" applyProtection="1">
      <alignment horizontal="center"/>
      <protection hidden="1"/>
    </xf>
    <xf numFmtId="1" fontId="4" fillId="0" borderId="13" xfId="0" applyNumberFormat="1" applyFont="1" applyFill="1" applyBorder="1" applyAlignment="1" applyProtection="1">
      <alignment horizontal="center"/>
      <protection hidden="1"/>
    </xf>
    <xf numFmtId="1" fontId="4" fillId="0" borderId="14" xfId="0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1" fontId="7" fillId="24" borderId="15" xfId="0" applyNumberFormat="1" applyFont="1" applyFill="1" applyBorder="1" applyAlignment="1" applyProtection="1">
      <alignment horizontal="center"/>
      <protection hidden="1"/>
    </xf>
    <xf numFmtId="1" fontId="4" fillId="0" borderId="16" xfId="0" applyNumberFormat="1" applyFont="1" applyFill="1" applyBorder="1" applyAlignment="1" applyProtection="1">
      <alignment horizontal="center"/>
      <protection locked="0"/>
    </xf>
    <xf numFmtId="1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25" borderId="18" xfId="0" applyFont="1" applyFill="1" applyBorder="1" applyAlignment="1" applyProtection="1">
      <alignment horizontal="center"/>
      <protection locked="0"/>
    </xf>
    <xf numFmtId="0" fontId="4" fillId="25" borderId="20" xfId="0" applyFont="1" applyFill="1" applyBorder="1" applyAlignment="1" applyProtection="1">
      <alignment horizontal="center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1" fontId="4" fillId="0" borderId="23" xfId="0" applyNumberFormat="1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0" fillId="19" borderId="0" xfId="0" applyNumberFormat="1" applyFont="1" applyFill="1" applyBorder="1" applyAlignment="1" applyProtection="1">
      <alignment/>
      <protection/>
    </xf>
    <xf numFmtId="0" fontId="0" fillId="19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0" xfId="0" applyNumberFormat="1" applyFont="1" applyFill="1" applyBorder="1" applyAlignment="1" applyProtection="1">
      <alignment horizontal="center"/>
      <protection/>
    </xf>
    <xf numFmtId="0" fontId="4" fillId="19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7" borderId="28" xfId="0" applyFont="1" applyFill="1" applyBorder="1" applyAlignment="1" applyProtection="1">
      <alignment/>
      <protection/>
    </xf>
    <xf numFmtId="0" fontId="0" fillId="7" borderId="29" xfId="0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26" borderId="30" xfId="0" applyNumberFormat="1" applyFont="1" applyFill="1" applyBorder="1" applyAlignment="1" applyProtection="1">
      <alignment/>
      <protection/>
    </xf>
    <xf numFmtId="0" fontId="4" fillId="19" borderId="0" xfId="0" applyNumberFormat="1" applyFont="1" applyFill="1" applyBorder="1" applyAlignment="1" applyProtection="1">
      <alignment horizontal="center"/>
      <protection/>
    </xf>
    <xf numFmtId="0" fontId="5" fillId="26" borderId="15" xfId="0" applyNumberFormat="1" applyFont="1" applyFill="1" applyBorder="1" applyAlignment="1" applyProtection="1">
      <alignment/>
      <protection/>
    </xf>
    <xf numFmtId="0" fontId="4" fillId="26" borderId="31" xfId="0" applyNumberFormat="1" applyFont="1" applyFill="1" applyBorder="1" applyAlignment="1" applyProtection="1">
      <alignment/>
      <protection/>
    </xf>
    <xf numFmtId="0" fontId="4" fillId="26" borderId="32" xfId="0" applyNumberFormat="1" applyFont="1" applyFill="1" applyBorder="1" applyAlignment="1" applyProtection="1">
      <alignment/>
      <protection/>
    </xf>
    <xf numFmtId="0" fontId="4" fillId="26" borderId="33" xfId="0" applyNumberFormat="1" applyFont="1" applyFill="1" applyBorder="1" applyAlignment="1" applyProtection="1">
      <alignment/>
      <protection/>
    </xf>
    <xf numFmtId="0" fontId="5" fillId="26" borderId="34" xfId="0" applyFont="1" applyFill="1" applyBorder="1" applyAlignment="1" applyProtection="1">
      <alignment horizontal="center"/>
      <protection/>
    </xf>
    <xf numFmtId="0" fontId="5" fillId="26" borderId="34" xfId="0" applyFont="1" applyFill="1" applyBorder="1" applyAlignment="1" applyProtection="1">
      <alignment horizontal="left"/>
      <protection/>
    </xf>
    <xf numFmtId="0" fontId="5" fillId="26" borderId="32" xfId="0" applyNumberFormat="1" applyFont="1" applyFill="1" applyBorder="1" applyAlignment="1" applyProtection="1">
      <alignment/>
      <protection/>
    </xf>
    <xf numFmtId="0" fontId="5" fillId="26" borderId="33" xfId="0" applyNumberFormat="1" applyFont="1" applyFill="1" applyBorder="1" applyAlignment="1" applyProtection="1">
      <alignment horizontal="center"/>
      <protection/>
    </xf>
    <xf numFmtId="0" fontId="5" fillId="26" borderId="35" xfId="0" applyFont="1" applyFill="1" applyBorder="1" applyAlignment="1" applyProtection="1">
      <alignment horizontal="center"/>
      <protection/>
    </xf>
    <xf numFmtId="0" fontId="5" fillId="26" borderId="36" xfId="0" applyFont="1" applyFill="1" applyBorder="1" applyAlignment="1" applyProtection="1">
      <alignment horizontal="center"/>
      <protection/>
    </xf>
    <xf numFmtId="0" fontId="5" fillId="26" borderId="37" xfId="0" applyFont="1" applyFill="1" applyBorder="1" applyAlignment="1" applyProtection="1">
      <alignment horizontal="center"/>
      <protection/>
    </xf>
    <xf numFmtId="0" fontId="5" fillId="26" borderId="38" xfId="0" applyFont="1" applyFill="1" applyBorder="1" applyAlignment="1" applyProtection="1">
      <alignment horizontal="center"/>
      <protection/>
    </xf>
    <xf numFmtId="0" fontId="5" fillId="26" borderId="32" xfId="0" applyFont="1" applyFill="1" applyBorder="1" applyAlignment="1" applyProtection="1">
      <alignment/>
      <protection/>
    </xf>
    <xf numFmtId="0" fontId="5" fillId="26" borderId="33" xfId="0" applyFont="1" applyFill="1" applyBorder="1" applyAlignment="1" applyProtection="1">
      <alignment/>
      <protection/>
    </xf>
    <xf numFmtId="0" fontId="5" fillId="26" borderId="37" xfId="0" applyFont="1" applyFill="1" applyBorder="1" applyAlignment="1" applyProtection="1">
      <alignment/>
      <protection/>
    </xf>
    <xf numFmtId="0" fontId="5" fillId="26" borderId="39" xfId="0" applyFont="1" applyFill="1" applyBorder="1" applyAlignment="1" applyProtection="1">
      <alignment/>
      <protection/>
    </xf>
    <xf numFmtId="0" fontId="5" fillId="26" borderId="34" xfId="0" applyFont="1" applyFill="1" applyBorder="1" applyAlignment="1" applyProtection="1">
      <alignment/>
      <protection/>
    </xf>
    <xf numFmtId="0" fontId="5" fillId="26" borderId="40" xfId="0" applyFont="1" applyFill="1" applyBorder="1" applyAlignment="1" applyProtection="1">
      <alignment horizontal="center"/>
      <protection/>
    </xf>
    <xf numFmtId="0" fontId="5" fillId="0" borderId="41" xfId="0" applyFont="1" applyFill="1" applyBorder="1" applyAlignment="1" applyProtection="1">
      <alignment/>
      <protection/>
    </xf>
    <xf numFmtId="0" fontId="5" fillId="26" borderId="42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25" borderId="18" xfId="0" applyFont="1" applyFill="1" applyBorder="1" applyAlignment="1" applyProtection="1">
      <alignment horizontal="center"/>
      <protection/>
    </xf>
    <xf numFmtId="1" fontId="4" fillId="15" borderId="43" xfId="0" applyNumberFormat="1" applyFont="1" applyFill="1" applyBorder="1" applyAlignment="1" applyProtection="1">
      <alignment/>
      <protection/>
    </xf>
    <xf numFmtId="176" fontId="4" fillId="7" borderId="16" xfId="0" applyNumberFormat="1" applyFont="1" applyFill="1" applyBorder="1" applyAlignment="1" applyProtection="1">
      <alignment/>
      <protection/>
    </xf>
    <xf numFmtId="0" fontId="4" fillId="7" borderId="26" xfId="0" applyFont="1" applyFill="1" applyBorder="1" applyAlignment="1" applyProtection="1">
      <alignment/>
      <protection/>
    </xf>
    <xf numFmtId="0" fontId="4" fillId="7" borderId="44" xfId="0" applyFont="1" applyFill="1" applyBorder="1" applyAlignment="1" applyProtection="1">
      <alignment/>
      <protection/>
    </xf>
    <xf numFmtId="0" fontId="4" fillId="7" borderId="17" xfId="0" applyFont="1" applyFill="1" applyBorder="1" applyAlignment="1" applyProtection="1">
      <alignment/>
      <protection/>
    </xf>
    <xf numFmtId="0" fontId="4" fillId="7" borderId="17" xfId="0" applyFont="1" applyFill="1" applyBorder="1" applyAlignment="1" applyProtection="1">
      <alignment horizontal="center"/>
      <protection/>
    </xf>
    <xf numFmtId="0" fontId="4" fillId="7" borderId="17" xfId="0" applyFont="1" applyFill="1" applyBorder="1" applyAlignment="1" applyProtection="1">
      <alignment horizontal="left"/>
      <protection/>
    </xf>
    <xf numFmtId="0" fontId="4" fillId="7" borderId="45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13" borderId="46" xfId="0" applyFont="1" applyFill="1" applyBorder="1" applyAlignment="1" applyProtection="1">
      <alignment/>
      <protection/>
    </xf>
    <xf numFmtId="0" fontId="7" fillId="24" borderId="15" xfId="0" applyFont="1" applyFill="1" applyBorder="1" applyAlignment="1" applyProtection="1">
      <alignment horizontal="center"/>
      <protection/>
    </xf>
    <xf numFmtId="14" fontId="4" fillId="0" borderId="22" xfId="0" applyNumberFormat="1" applyFont="1" applyFill="1" applyBorder="1" applyAlignment="1" applyProtection="1">
      <alignment/>
      <protection/>
    </xf>
    <xf numFmtId="0" fontId="4" fillId="0" borderId="47" xfId="0" applyNumberFormat="1" applyFont="1" applyFill="1" applyBorder="1" applyAlignment="1" applyProtection="1">
      <alignment/>
      <protection/>
    </xf>
    <xf numFmtId="20" fontId="4" fillId="0" borderId="2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27" borderId="48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49" xfId="0" applyNumberFormat="1" applyFont="1" applyFill="1" applyBorder="1" applyAlignment="1" applyProtection="1">
      <alignment/>
      <protection/>
    </xf>
    <xf numFmtId="1" fontId="4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1" fontId="4" fillId="0" borderId="19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25" borderId="19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/>
      <protection/>
    </xf>
    <xf numFmtId="0" fontId="4" fillId="0" borderId="50" xfId="0" applyFont="1" applyBorder="1" applyAlignment="1" applyProtection="1">
      <alignment/>
      <protection/>
    </xf>
    <xf numFmtId="176" fontId="4" fillId="0" borderId="18" xfId="0" applyNumberFormat="1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51" xfId="0" applyFont="1" applyBorder="1" applyAlignment="1" applyProtection="1">
      <alignment/>
      <protection/>
    </xf>
    <xf numFmtId="0" fontId="4" fillId="0" borderId="52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0" fontId="4" fillId="0" borderId="54" xfId="0" applyFont="1" applyBorder="1" applyAlignment="1" applyProtection="1">
      <alignment/>
      <protection/>
    </xf>
    <xf numFmtId="14" fontId="4" fillId="22" borderId="18" xfId="0" applyNumberFormat="1" applyFont="1" applyFill="1" applyBorder="1" applyAlignment="1" applyProtection="1">
      <alignment/>
      <protection/>
    </xf>
    <xf numFmtId="0" fontId="4" fillId="22" borderId="51" xfId="0" applyNumberFormat="1" applyFont="1" applyFill="1" applyBorder="1" applyAlignment="1" applyProtection="1">
      <alignment/>
      <protection/>
    </xf>
    <xf numFmtId="20" fontId="4" fillId="22" borderId="19" xfId="0" applyNumberFormat="1" applyFont="1" applyFill="1" applyBorder="1" applyAlignment="1" applyProtection="1">
      <alignment/>
      <protection/>
    </xf>
    <xf numFmtId="0" fontId="4" fillId="22" borderId="10" xfId="0" applyNumberFormat="1" applyFont="1" applyFill="1" applyBorder="1" applyAlignment="1" applyProtection="1">
      <alignment/>
      <protection/>
    </xf>
    <xf numFmtId="0" fontId="4" fillId="22" borderId="18" xfId="0" applyNumberFormat="1" applyFont="1" applyFill="1" applyBorder="1" applyAlignment="1" applyProtection="1">
      <alignment/>
      <protection/>
    </xf>
    <xf numFmtId="0" fontId="4" fillId="22" borderId="19" xfId="0" applyNumberFormat="1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22" borderId="19" xfId="0" applyFont="1" applyFill="1" applyBorder="1" applyAlignment="1" applyProtection="1">
      <alignment horizontal="center"/>
      <protection/>
    </xf>
    <xf numFmtId="0" fontId="4" fillId="22" borderId="19" xfId="0" applyFont="1" applyFill="1" applyBorder="1" applyAlignment="1" applyProtection="1">
      <alignment/>
      <protection/>
    </xf>
    <xf numFmtId="1" fontId="4" fillId="22" borderId="19" xfId="0" applyNumberFormat="1" applyFont="1" applyFill="1" applyBorder="1" applyAlignment="1" applyProtection="1">
      <alignment/>
      <protection/>
    </xf>
    <xf numFmtId="0" fontId="4" fillId="22" borderId="10" xfId="0" applyFont="1" applyFill="1" applyBorder="1" applyAlignment="1" applyProtection="1">
      <alignment/>
      <protection/>
    </xf>
    <xf numFmtId="176" fontId="4" fillId="22" borderId="18" xfId="0" applyNumberFormat="1" applyFont="1" applyFill="1" applyBorder="1" applyAlignment="1" applyProtection="1">
      <alignment/>
      <protection/>
    </xf>
    <xf numFmtId="14" fontId="4" fillId="22" borderId="22" xfId="0" applyNumberFormat="1" applyFont="1" applyFill="1" applyBorder="1" applyAlignment="1" applyProtection="1">
      <alignment/>
      <protection/>
    </xf>
    <xf numFmtId="20" fontId="4" fillId="22" borderId="27" xfId="0" applyNumberFormat="1" applyFont="1" applyFill="1" applyBorder="1" applyAlignment="1" applyProtection="1">
      <alignment/>
      <protection/>
    </xf>
    <xf numFmtId="0" fontId="4" fillId="22" borderId="51" xfId="0" applyFont="1" applyFill="1" applyBorder="1" applyAlignment="1" applyProtection="1">
      <alignment/>
      <protection/>
    </xf>
    <xf numFmtId="0" fontId="4" fillId="22" borderId="19" xfId="0" applyFont="1" applyFill="1" applyBorder="1" applyAlignment="1" applyProtection="1">
      <alignment horizontal="left"/>
      <protection/>
    </xf>
    <xf numFmtId="0" fontId="4" fillId="22" borderId="46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center"/>
      <protection/>
    </xf>
    <xf numFmtId="14" fontId="4" fillId="0" borderId="18" xfId="0" applyNumberFormat="1" applyFont="1" applyFill="1" applyBorder="1" applyAlignment="1" applyProtection="1">
      <alignment/>
      <protection/>
    </xf>
    <xf numFmtId="0" fontId="4" fillId="0" borderId="51" xfId="0" applyNumberFormat="1" applyFont="1" applyFill="1" applyBorder="1" applyAlignment="1" applyProtection="1">
      <alignment/>
      <protection/>
    </xf>
    <xf numFmtId="20" fontId="4" fillId="0" borderId="19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176" fontId="4" fillId="7" borderId="18" xfId="0" applyNumberFormat="1" applyFont="1" applyFill="1" applyBorder="1" applyAlignment="1" applyProtection="1">
      <alignment/>
      <protection/>
    </xf>
    <xf numFmtId="0" fontId="4" fillId="7" borderId="27" xfId="0" applyFont="1" applyFill="1" applyBorder="1" applyAlignment="1" applyProtection="1">
      <alignment/>
      <protection/>
    </xf>
    <xf numFmtId="0" fontId="4" fillId="7" borderId="51" xfId="0" applyFont="1" applyFill="1" applyBorder="1" applyAlignment="1" applyProtection="1">
      <alignment/>
      <protection/>
    </xf>
    <xf numFmtId="0" fontId="4" fillId="7" borderId="19" xfId="0" applyFont="1" applyFill="1" applyBorder="1" applyAlignment="1" applyProtection="1">
      <alignment/>
      <protection/>
    </xf>
    <xf numFmtId="0" fontId="4" fillId="7" borderId="19" xfId="0" applyFont="1" applyFill="1" applyBorder="1" applyAlignment="1" applyProtection="1">
      <alignment horizontal="center"/>
      <protection/>
    </xf>
    <xf numFmtId="0" fontId="4" fillId="7" borderId="19" xfId="0" applyFont="1" applyFill="1" applyBorder="1" applyAlignment="1" applyProtection="1">
      <alignment horizontal="left"/>
      <protection/>
    </xf>
    <xf numFmtId="0" fontId="4" fillId="7" borderId="46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4" fillId="0" borderId="55" xfId="0" applyNumberFormat="1" applyFont="1" applyFill="1" applyBorder="1" applyAlignment="1" applyProtection="1">
      <alignment/>
      <protection/>
    </xf>
    <xf numFmtId="0" fontId="4" fillId="0" borderId="56" xfId="0" applyNumberFormat="1" applyFont="1" applyFill="1" applyBorder="1" applyAlignment="1" applyProtection="1">
      <alignment/>
      <protection/>
    </xf>
    <xf numFmtId="20" fontId="4" fillId="0" borderId="57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22" borderId="21" xfId="0" applyFont="1" applyFill="1" applyBorder="1" applyAlignment="1" applyProtection="1">
      <alignment/>
      <protection/>
    </xf>
    <xf numFmtId="0" fontId="4" fillId="22" borderId="12" xfId="0" applyFont="1" applyFill="1" applyBorder="1" applyAlignment="1" applyProtection="1">
      <alignment/>
      <protection/>
    </xf>
    <xf numFmtId="176" fontId="4" fillId="22" borderId="20" xfId="0" applyNumberFormat="1" applyFont="1" applyFill="1" applyBorder="1" applyAlignment="1" applyProtection="1">
      <alignment/>
      <protection/>
    </xf>
    <xf numFmtId="14" fontId="4" fillId="22" borderId="20" xfId="0" applyNumberFormat="1" applyFont="1" applyFill="1" applyBorder="1" applyAlignment="1" applyProtection="1">
      <alignment/>
      <protection/>
    </xf>
    <xf numFmtId="0" fontId="4" fillId="22" borderId="58" xfId="0" applyNumberFormat="1" applyFont="1" applyFill="1" applyBorder="1" applyAlignment="1" applyProtection="1">
      <alignment/>
      <protection/>
    </xf>
    <xf numFmtId="20" fontId="4" fillId="22" borderId="21" xfId="0" applyNumberFormat="1" applyFont="1" applyFill="1" applyBorder="1" applyAlignment="1" applyProtection="1">
      <alignment/>
      <protection/>
    </xf>
    <xf numFmtId="0" fontId="4" fillId="22" borderId="12" xfId="0" applyNumberFormat="1" applyFont="1" applyFill="1" applyBorder="1" applyAlignment="1" applyProtection="1">
      <alignment/>
      <protection/>
    </xf>
    <xf numFmtId="20" fontId="4" fillId="22" borderId="59" xfId="0" applyNumberFormat="1" applyFont="1" applyFill="1" applyBorder="1" applyAlignment="1" applyProtection="1">
      <alignment/>
      <protection/>
    </xf>
    <xf numFmtId="0" fontId="4" fillId="22" borderId="58" xfId="0" applyFont="1" applyFill="1" applyBorder="1" applyAlignment="1" applyProtection="1">
      <alignment/>
      <protection/>
    </xf>
    <xf numFmtId="0" fontId="4" fillId="22" borderId="21" xfId="0" applyFont="1" applyFill="1" applyBorder="1" applyAlignment="1" applyProtection="1">
      <alignment horizontal="center"/>
      <protection/>
    </xf>
    <xf numFmtId="0" fontId="4" fillId="22" borderId="21" xfId="0" applyFont="1" applyFill="1" applyBorder="1" applyAlignment="1" applyProtection="1">
      <alignment horizontal="left"/>
      <protection/>
    </xf>
    <xf numFmtId="0" fontId="4" fillId="22" borderId="60" xfId="0" applyFont="1" applyFill="1" applyBorder="1" applyAlignment="1" applyProtection="1">
      <alignment/>
      <protection/>
    </xf>
    <xf numFmtId="0" fontId="4" fillId="0" borderId="59" xfId="0" applyFont="1" applyFill="1" applyBorder="1" applyAlignment="1" applyProtection="1">
      <alignment horizontal="center"/>
      <protection/>
    </xf>
    <xf numFmtId="176" fontId="4" fillId="0" borderId="39" xfId="0" applyNumberFormat="1" applyFont="1" applyBorder="1" applyAlignment="1" applyProtection="1">
      <alignment/>
      <protection/>
    </xf>
    <xf numFmtId="176" fontId="4" fillId="0" borderId="34" xfId="0" applyNumberFormat="1" applyFont="1" applyBorder="1" applyAlignment="1" applyProtection="1">
      <alignment/>
      <protection/>
    </xf>
    <xf numFmtId="177" fontId="4" fillId="0" borderId="34" xfId="0" applyNumberFormat="1" applyFont="1" applyBorder="1" applyAlignment="1" applyProtection="1">
      <alignment horizontal="left"/>
      <protection/>
    </xf>
    <xf numFmtId="177" fontId="4" fillId="0" borderId="61" xfId="0" applyNumberFormat="1" applyFont="1" applyBorder="1" applyAlignment="1" applyProtection="1">
      <alignment horizontal="left"/>
      <protection/>
    </xf>
    <xf numFmtId="177" fontId="4" fillId="0" borderId="62" xfId="0" applyNumberFormat="1" applyFont="1" applyFill="1" applyBorder="1" applyAlignment="1" applyProtection="1">
      <alignment horizontal="left"/>
      <protection/>
    </xf>
    <xf numFmtId="0" fontId="4" fillId="0" borderId="40" xfId="0" applyFont="1" applyBorder="1" applyAlignment="1" applyProtection="1">
      <alignment/>
      <protection/>
    </xf>
    <xf numFmtId="0" fontId="4" fillId="0" borderId="48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61" xfId="0" applyFont="1" applyBorder="1" applyAlignment="1" applyProtection="1">
      <alignment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63" xfId="0" applyFont="1" applyBorder="1" applyAlignment="1" applyProtection="1">
      <alignment horizontal="center"/>
      <protection/>
    </xf>
    <xf numFmtId="0" fontId="4" fillId="0" borderId="64" xfId="0" applyFont="1" applyFill="1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4" fillId="0" borderId="55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4" fillId="0" borderId="65" xfId="0" applyNumberFormat="1" applyFont="1" applyFill="1" applyBorder="1" applyAlignment="1" applyProtection="1">
      <alignment/>
      <protection/>
    </xf>
    <xf numFmtId="0" fontId="0" fillId="0" borderId="66" xfId="0" applyFill="1" applyBorder="1" applyAlignment="1" applyProtection="1">
      <alignment/>
      <protection/>
    </xf>
    <xf numFmtId="0" fontId="4" fillId="22" borderId="20" xfId="0" applyNumberFormat="1" applyFont="1" applyFill="1" applyBorder="1" applyAlignment="1" applyProtection="1">
      <alignment/>
      <protection/>
    </xf>
    <xf numFmtId="0" fontId="4" fillId="22" borderId="21" xfId="0" applyNumberFormat="1" applyFont="1" applyFill="1" applyBorder="1" applyAlignment="1" applyProtection="1">
      <alignment horizontal="center"/>
      <protection/>
    </xf>
    <xf numFmtId="0" fontId="5" fillId="26" borderId="67" xfId="0" applyFont="1" applyFill="1" applyBorder="1" applyAlignment="1" applyProtection="1">
      <alignment/>
      <protection/>
    </xf>
    <xf numFmtId="0" fontId="5" fillId="26" borderId="68" xfId="0" applyFont="1" applyFill="1" applyBorder="1" applyAlignment="1" applyProtection="1">
      <alignment/>
      <protection/>
    </xf>
    <xf numFmtId="0" fontId="5" fillId="26" borderId="69" xfId="0" applyFont="1" applyFill="1" applyBorder="1" applyAlignment="1" applyProtection="1">
      <alignment horizontal="center"/>
      <protection/>
    </xf>
    <xf numFmtId="0" fontId="5" fillId="26" borderId="69" xfId="0" applyFont="1" applyFill="1" applyBorder="1" applyAlignment="1" applyProtection="1">
      <alignment/>
      <protection/>
    </xf>
    <xf numFmtId="0" fontId="5" fillId="26" borderId="67" xfId="0" applyFont="1" applyFill="1" applyBorder="1" applyAlignment="1" applyProtection="1">
      <alignment horizontal="center"/>
      <protection/>
    </xf>
    <xf numFmtId="0" fontId="5" fillId="0" borderId="46" xfId="0" applyFont="1" applyFill="1" applyBorder="1" applyAlignment="1" applyProtection="1">
      <alignment/>
      <protection/>
    </xf>
    <xf numFmtId="0" fontId="5" fillId="26" borderId="15" xfId="0" applyFont="1" applyFill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20" fontId="4" fillId="0" borderId="0" xfId="0" applyNumberFormat="1" applyFont="1" applyFill="1" applyBorder="1" applyAlignment="1" applyProtection="1">
      <alignment/>
      <protection/>
    </xf>
    <xf numFmtId="0" fontId="4" fillId="27" borderId="0" xfId="0" applyNumberFormat="1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70" xfId="0" applyFont="1" applyFill="1" applyBorder="1" applyAlignment="1" applyProtection="1">
      <alignment/>
      <protection/>
    </xf>
    <xf numFmtId="0" fontId="4" fillId="0" borderId="66" xfId="0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9" xfId="0" applyFill="1" applyBorder="1" applyAlignment="1" applyProtection="1">
      <alignment/>
      <protection/>
    </xf>
    <xf numFmtId="0" fontId="4" fillId="0" borderId="71" xfId="0" applyFont="1" applyBorder="1" applyAlignment="1" applyProtection="1">
      <alignment/>
      <protection/>
    </xf>
    <xf numFmtId="0" fontId="4" fillId="7" borderId="72" xfId="0" applyFont="1" applyFill="1" applyBorder="1" applyAlignment="1" applyProtection="1">
      <alignment/>
      <protection/>
    </xf>
    <xf numFmtId="0" fontId="4" fillId="7" borderId="69" xfId="0" applyFont="1" applyFill="1" applyBorder="1" applyAlignment="1" applyProtection="1">
      <alignment horizontal="left"/>
      <protection/>
    </xf>
    <xf numFmtId="0" fontId="5" fillId="26" borderId="16" xfId="0" applyNumberFormat="1" applyFont="1" applyFill="1" applyBorder="1" applyAlignment="1" applyProtection="1">
      <alignment/>
      <protection/>
    </xf>
    <xf numFmtId="0" fontId="4" fillId="26" borderId="17" xfId="0" applyNumberFormat="1" applyFont="1" applyFill="1" applyBorder="1" applyAlignment="1" applyProtection="1">
      <alignment/>
      <protection/>
    </xf>
    <xf numFmtId="0" fontId="4" fillId="26" borderId="14" xfId="0" applyNumberFormat="1" applyFont="1" applyFill="1" applyBorder="1" applyAlignment="1" applyProtection="1">
      <alignment/>
      <protection/>
    </xf>
    <xf numFmtId="0" fontId="5" fillId="26" borderId="69" xfId="0" applyFont="1" applyFill="1" applyBorder="1" applyAlignment="1" applyProtection="1">
      <alignment horizontal="left"/>
      <protection/>
    </xf>
    <xf numFmtId="0" fontId="5" fillId="26" borderId="73" xfId="0" applyNumberFormat="1" applyFont="1" applyFill="1" applyBorder="1" applyAlignment="1" applyProtection="1">
      <alignment/>
      <protection/>
    </xf>
    <xf numFmtId="0" fontId="5" fillId="26" borderId="25" xfId="0" applyNumberFormat="1" applyFont="1" applyFill="1" applyBorder="1" applyAlignment="1" applyProtection="1">
      <alignment horizontal="center"/>
      <protection/>
    </xf>
    <xf numFmtId="0" fontId="5" fillId="26" borderId="28" xfId="0" applyFont="1" applyFill="1" applyBorder="1" applyAlignment="1" applyProtection="1">
      <alignment horizontal="center"/>
      <protection/>
    </xf>
    <xf numFmtId="0" fontId="5" fillId="26" borderId="29" xfId="0" applyFont="1" applyFill="1" applyBorder="1" applyAlignment="1" applyProtection="1">
      <alignment horizontal="center"/>
      <protection/>
    </xf>
    <xf numFmtId="0" fontId="5" fillId="26" borderId="74" xfId="0" applyFont="1" applyFill="1" applyBorder="1" applyAlignment="1" applyProtection="1">
      <alignment horizontal="center"/>
      <protection/>
    </xf>
    <xf numFmtId="0" fontId="5" fillId="26" borderId="75" xfId="0" applyFont="1" applyFill="1" applyBorder="1" applyAlignment="1" applyProtection="1">
      <alignment horizontal="center"/>
      <protection/>
    </xf>
    <xf numFmtId="0" fontId="5" fillId="26" borderId="73" xfId="0" applyFont="1" applyFill="1" applyBorder="1" applyAlignment="1" applyProtection="1">
      <alignment/>
      <protection/>
    </xf>
    <xf numFmtId="0" fontId="5" fillId="26" borderId="25" xfId="0" applyFont="1" applyFill="1" applyBorder="1" applyAlignment="1" applyProtection="1">
      <alignment/>
      <protection/>
    </xf>
    <xf numFmtId="0" fontId="5" fillId="26" borderId="0" xfId="0" applyFont="1" applyFill="1" applyBorder="1" applyAlignment="1" applyProtection="1">
      <alignment/>
      <protection/>
    </xf>
    <xf numFmtId="14" fontId="4" fillId="22" borderId="31" xfId="0" applyNumberFormat="1" applyFont="1" applyFill="1" applyBorder="1" applyAlignment="1" applyProtection="1">
      <alignment/>
      <protection/>
    </xf>
    <xf numFmtId="0" fontId="4" fillId="0" borderId="76" xfId="0" applyFont="1" applyBorder="1" applyAlignment="1" applyProtection="1">
      <alignment/>
      <protection/>
    </xf>
    <xf numFmtId="0" fontId="4" fillId="22" borderId="47" xfId="0" applyNumberFormat="1" applyFont="1" applyFill="1" applyBorder="1" applyAlignment="1" applyProtection="1">
      <alignment/>
      <protection/>
    </xf>
    <xf numFmtId="20" fontId="4" fillId="22" borderId="23" xfId="0" applyNumberFormat="1" applyFont="1" applyFill="1" applyBorder="1" applyAlignment="1" applyProtection="1">
      <alignment/>
      <protection/>
    </xf>
    <xf numFmtId="0" fontId="4" fillId="22" borderId="13" xfId="0" applyNumberFormat="1" applyFont="1" applyFill="1" applyBorder="1" applyAlignment="1" applyProtection="1">
      <alignment/>
      <protection/>
    </xf>
    <xf numFmtId="0" fontId="4" fillId="22" borderId="22" xfId="0" applyNumberFormat="1" applyFont="1" applyFill="1" applyBorder="1" applyAlignment="1" applyProtection="1">
      <alignment/>
      <protection/>
    </xf>
    <xf numFmtId="0" fontId="4" fillId="22" borderId="23" xfId="0" applyNumberFormat="1" applyFont="1" applyFill="1" applyBorder="1" applyAlignment="1" applyProtection="1">
      <alignment horizontal="center"/>
      <protection/>
    </xf>
    <xf numFmtId="176" fontId="5" fillId="26" borderId="28" xfId="0" applyNumberFormat="1" applyFont="1" applyFill="1" applyBorder="1" applyAlignment="1" applyProtection="1">
      <alignment/>
      <protection/>
    </xf>
    <xf numFmtId="0" fontId="4" fillId="26" borderId="29" xfId="0" applyFont="1" applyFill="1" applyBorder="1" applyAlignment="1" applyProtection="1">
      <alignment/>
      <protection/>
    </xf>
    <xf numFmtId="0" fontId="4" fillId="26" borderId="77" xfId="0" applyFont="1" applyFill="1" applyBorder="1" applyAlignment="1" applyProtection="1">
      <alignment/>
      <protection/>
    </xf>
    <xf numFmtId="0" fontId="4" fillId="0" borderId="4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49" xfId="0" applyFont="1" applyFill="1" applyBorder="1" applyAlignment="1" applyProtection="1">
      <alignment/>
      <protection/>
    </xf>
    <xf numFmtId="176" fontId="4" fillId="7" borderId="24" xfId="0" applyNumberFormat="1" applyFont="1" applyFill="1" applyBorder="1" applyAlignment="1" applyProtection="1">
      <alignment/>
      <protection/>
    </xf>
    <xf numFmtId="0" fontId="4" fillId="7" borderId="15" xfId="0" applyFont="1" applyFill="1" applyBorder="1" applyAlignment="1" applyProtection="1">
      <alignment/>
      <protection/>
    </xf>
    <xf numFmtId="0" fontId="4" fillId="7" borderId="77" xfId="0" applyFont="1" applyFill="1" applyBorder="1" applyAlignment="1" applyProtection="1">
      <alignment/>
      <protection/>
    </xf>
    <xf numFmtId="0" fontId="4" fillId="7" borderId="73" xfId="0" applyFont="1" applyFill="1" applyBorder="1" applyAlignment="1" applyProtection="1">
      <alignment horizontal="center"/>
      <protection/>
    </xf>
    <xf numFmtId="0" fontId="4" fillId="7" borderId="73" xfId="0" applyFont="1" applyFill="1" applyBorder="1" applyAlignment="1" applyProtection="1">
      <alignment horizontal="left"/>
      <protection/>
    </xf>
    <xf numFmtId="0" fontId="4" fillId="7" borderId="29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0" fillId="0" borderId="65" xfId="0" applyFill="1" applyBorder="1" applyAlignment="1" applyProtection="1">
      <alignment/>
      <protection/>
    </xf>
    <xf numFmtId="14" fontId="4" fillId="0" borderId="23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/>
    </xf>
    <xf numFmtId="0" fontId="8" fillId="7" borderId="75" xfId="0" applyFont="1" applyFill="1" applyBorder="1" applyAlignment="1" applyProtection="1">
      <alignment horizontal="left"/>
      <protection/>
    </xf>
    <xf numFmtId="0" fontId="4" fillId="7" borderId="45" xfId="0" applyFont="1" applyFill="1" applyBorder="1" applyAlignment="1" applyProtection="1">
      <alignment/>
      <protection/>
    </xf>
    <xf numFmtId="0" fontId="4" fillId="7" borderId="78" xfId="0" applyFont="1" applyFill="1" applyBorder="1" applyAlignment="1" applyProtection="1">
      <alignment horizontal="center"/>
      <protection/>
    </xf>
    <xf numFmtId="176" fontId="4" fillId="19" borderId="0" xfId="0" applyNumberFormat="1" applyFont="1" applyFill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79" xfId="0" applyFont="1" applyFill="1" applyBorder="1" applyAlignment="1" applyProtection="1">
      <alignment/>
      <protection/>
    </xf>
    <xf numFmtId="0" fontId="4" fillId="0" borderId="80" xfId="0" applyFont="1" applyFill="1" applyBorder="1" applyAlignment="1" applyProtection="1">
      <alignment horizontal="center"/>
      <protection/>
    </xf>
    <xf numFmtId="0" fontId="4" fillId="0" borderId="80" xfId="0" applyFont="1" applyFill="1" applyBorder="1" applyAlignment="1" applyProtection="1">
      <alignment/>
      <protection/>
    </xf>
    <xf numFmtId="0" fontId="4" fillId="0" borderId="81" xfId="0" applyFont="1" applyFill="1" applyBorder="1" applyAlignment="1" applyProtection="1">
      <alignment horizontal="center"/>
      <protection/>
    </xf>
    <xf numFmtId="0" fontId="4" fillId="19" borderId="43" xfId="0" applyFont="1" applyFill="1" applyBorder="1" applyAlignment="1" applyProtection="1">
      <alignment/>
      <protection/>
    </xf>
    <xf numFmtId="0" fontId="4" fillId="0" borderId="82" xfId="0" applyFont="1" applyBorder="1" applyAlignment="1" applyProtection="1">
      <alignment/>
      <protection/>
    </xf>
    <xf numFmtId="0" fontId="8" fillId="22" borderId="83" xfId="0" applyFont="1" applyFill="1" applyBorder="1" applyAlignment="1" applyProtection="1">
      <alignment horizontal="left"/>
      <protection/>
    </xf>
    <xf numFmtId="0" fontId="4" fillId="22" borderId="46" xfId="0" applyFont="1" applyFill="1" applyBorder="1" applyAlignment="1" applyProtection="1">
      <alignment/>
      <protection/>
    </xf>
    <xf numFmtId="0" fontId="4" fillId="22" borderId="84" xfId="0" applyFont="1" applyFill="1" applyBorder="1" applyAlignment="1" applyProtection="1">
      <alignment horizontal="center"/>
      <protection/>
    </xf>
    <xf numFmtId="0" fontId="4" fillId="0" borderId="85" xfId="0" applyFont="1" applyBorder="1" applyAlignment="1" applyProtection="1">
      <alignment/>
      <protection/>
    </xf>
    <xf numFmtId="0" fontId="4" fillId="0" borderId="86" xfId="0" applyFont="1" applyBorder="1" applyAlignment="1" applyProtection="1">
      <alignment/>
      <protection/>
    </xf>
    <xf numFmtId="0" fontId="4" fillId="0" borderId="86" xfId="0" applyFont="1" applyFill="1" applyBorder="1" applyAlignment="1" applyProtection="1">
      <alignment/>
      <protection/>
    </xf>
    <xf numFmtId="0" fontId="0" fillId="0" borderId="86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4" fillId="25" borderId="1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87" xfId="0" applyFont="1" applyBorder="1" applyAlignment="1" applyProtection="1">
      <alignment/>
      <protection/>
    </xf>
    <xf numFmtId="0" fontId="4" fillId="13" borderId="49" xfId="0" applyFont="1" applyFill="1" applyBorder="1" applyAlignment="1" applyProtection="1">
      <alignment/>
      <protection/>
    </xf>
    <xf numFmtId="0" fontId="4" fillId="13" borderId="15" xfId="0" applyFont="1" applyFill="1" applyBorder="1" applyAlignment="1" applyProtection="1">
      <alignment/>
      <protection/>
    </xf>
    <xf numFmtId="0" fontId="0" fillId="0" borderId="8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4" fontId="4" fillId="7" borderId="22" xfId="0" applyNumberFormat="1" applyFont="1" applyFill="1" applyBorder="1" applyAlignment="1" applyProtection="1">
      <alignment/>
      <protection/>
    </xf>
    <xf numFmtId="0" fontId="4" fillId="7" borderId="47" xfId="0" applyNumberFormat="1" applyFont="1" applyFill="1" applyBorder="1" applyAlignment="1" applyProtection="1">
      <alignment/>
      <protection/>
    </xf>
    <xf numFmtId="20" fontId="4" fillId="7" borderId="23" xfId="0" applyNumberFormat="1" applyFont="1" applyFill="1" applyBorder="1" applyAlignment="1" applyProtection="1">
      <alignment/>
      <protection/>
    </xf>
    <xf numFmtId="0" fontId="4" fillId="7" borderId="13" xfId="0" applyNumberFormat="1" applyFont="1" applyFill="1" applyBorder="1" applyAlignment="1" applyProtection="1">
      <alignment/>
      <protection/>
    </xf>
    <xf numFmtId="0" fontId="4" fillId="7" borderId="22" xfId="0" applyNumberFormat="1" applyFont="1" applyFill="1" applyBorder="1" applyAlignment="1" applyProtection="1">
      <alignment/>
      <protection/>
    </xf>
    <xf numFmtId="0" fontId="4" fillId="7" borderId="23" xfId="0" applyNumberFormat="1" applyFont="1" applyFill="1" applyBorder="1" applyAlignment="1" applyProtection="1">
      <alignment horizontal="center"/>
      <protection/>
    </xf>
    <xf numFmtId="0" fontId="4" fillId="7" borderId="18" xfId="0" applyNumberFormat="1" applyFont="1" applyFill="1" applyBorder="1" applyAlignment="1" applyProtection="1">
      <alignment/>
      <protection/>
    </xf>
    <xf numFmtId="0" fontId="4" fillId="7" borderId="19" xfId="0" applyNumberFormat="1" applyFont="1" applyFill="1" applyBorder="1" applyAlignment="1" applyProtection="1">
      <alignment horizontal="center"/>
      <protection/>
    </xf>
    <xf numFmtId="0" fontId="4" fillId="7" borderId="10" xfId="0" applyNumberFormat="1" applyFont="1" applyFill="1" applyBorder="1" applyAlignment="1" applyProtection="1">
      <alignment/>
      <protection/>
    </xf>
    <xf numFmtId="0" fontId="4" fillId="7" borderId="55" xfId="0" applyNumberFormat="1" applyFont="1" applyFill="1" applyBorder="1" applyAlignment="1" applyProtection="1">
      <alignment/>
      <protection/>
    </xf>
    <xf numFmtId="0" fontId="4" fillId="7" borderId="57" xfId="0" applyNumberFormat="1" applyFont="1" applyFill="1" applyBorder="1" applyAlignment="1" applyProtection="1">
      <alignment horizontal="center"/>
      <protection/>
    </xf>
    <xf numFmtId="0" fontId="4" fillId="7" borderId="11" xfId="0" applyNumberFormat="1" applyFont="1" applyFill="1" applyBorder="1" applyAlignment="1" applyProtection="1">
      <alignment/>
      <protection/>
    </xf>
    <xf numFmtId="14" fontId="4" fillId="7" borderId="18" xfId="0" applyNumberFormat="1" applyFont="1" applyFill="1" applyBorder="1" applyAlignment="1" applyProtection="1">
      <alignment/>
      <protection/>
    </xf>
    <xf numFmtId="0" fontId="4" fillId="7" borderId="51" xfId="0" applyNumberFormat="1" applyFont="1" applyFill="1" applyBorder="1" applyAlignment="1" applyProtection="1">
      <alignment/>
      <protection/>
    </xf>
    <xf numFmtId="20" fontId="4" fillId="7" borderId="19" xfId="0" applyNumberFormat="1" applyFont="1" applyFill="1" applyBorder="1" applyAlignment="1" applyProtection="1">
      <alignment/>
      <protection/>
    </xf>
    <xf numFmtId="14" fontId="4" fillId="7" borderId="55" xfId="0" applyNumberFormat="1" applyFont="1" applyFill="1" applyBorder="1" applyAlignment="1" applyProtection="1">
      <alignment/>
      <protection/>
    </xf>
    <xf numFmtId="0" fontId="4" fillId="7" borderId="56" xfId="0" applyNumberFormat="1" applyFont="1" applyFill="1" applyBorder="1" applyAlignment="1" applyProtection="1">
      <alignment/>
      <protection/>
    </xf>
    <xf numFmtId="20" fontId="4" fillId="7" borderId="57" xfId="0" applyNumberFormat="1" applyFont="1" applyFill="1" applyBorder="1" applyAlignment="1" applyProtection="1">
      <alignment/>
      <protection/>
    </xf>
    <xf numFmtId="14" fontId="4" fillId="7" borderId="39" xfId="0" applyNumberFormat="1" applyFont="1" applyFill="1" applyBorder="1" applyAlignment="1" applyProtection="1">
      <alignment/>
      <protection/>
    </xf>
    <xf numFmtId="0" fontId="4" fillId="7" borderId="23" xfId="0" applyFont="1" applyFill="1" applyBorder="1" applyAlignment="1" applyProtection="1">
      <alignment/>
      <protection/>
    </xf>
    <xf numFmtId="1" fontId="4" fillId="7" borderId="23" xfId="0" applyNumberFormat="1" applyFont="1" applyFill="1" applyBorder="1" applyAlignment="1" applyProtection="1">
      <alignment/>
      <protection/>
    </xf>
    <xf numFmtId="1" fontId="4" fillId="7" borderId="13" xfId="0" applyNumberFormat="1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14" fontId="4" fillId="7" borderId="16" xfId="0" applyNumberFormat="1" applyFont="1" applyFill="1" applyBorder="1" applyAlignment="1" applyProtection="1">
      <alignment/>
      <protection/>
    </xf>
    <xf numFmtId="0" fontId="4" fillId="7" borderId="44" xfId="0" applyNumberFormat="1" applyFont="1" applyFill="1" applyBorder="1" applyAlignment="1" applyProtection="1">
      <alignment/>
      <protection/>
    </xf>
    <xf numFmtId="20" fontId="4" fillId="7" borderId="17" xfId="0" applyNumberFormat="1" applyFont="1" applyFill="1" applyBorder="1" applyAlignment="1" applyProtection="1">
      <alignment/>
      <protection/>
    </xf>
    <xf numFmtId="0" fontId="4" fillId="7" borderId="14" xfId="0" applyNumberFormat="1" applyFont="1" applyFill="1" applyBorder="1" applyAlignment="1" applyProtection="1">
      <alignment/>
      <protection/>
    </xf>
    <xf numFmtId="14" fontId="4" fillId="7" borderId="31" xfId="0" applyNumberFormat="1" applyFont="1" applyFill="1" applyBorder="1" applyAlignment="1" applyProtection="1">
      <alignment/>
      <protection/>
    </xf>
    <xf numFmtId="0" fontId="4" fillId="7" borderId="88" xfId="0" applyNumberFormat="1" applyFont="1" applyFill="1" applyBorder="1" applyAlignment="1" applyProtection="1">
      <alignment/>
      <protection/>
    </xf>
    <xf numFmtId="20" fontId="4" fillId="7" borderId="32" xfId="0" applyNumberFormat="1" applyFont="1" applyFill="1" applyBorder="1" applyAlignment="1" applyProtection="1">
      <alignment/>
      <protection/>
    </xf>
    <xf numFmtId="0" fontId="4" fillId="7" borderId="33" xfId="0" applyNumberFormat="1" applyFont="1" applyFill="1" applyBorder="1" applyAlignment="1" applyProtection="1">
      <alignment/>
      <protection/>
    </xf>
    <xf numFmtId="0" fontId="4" fillId="7" borderId="23" xfId="0" applyFont="1" applyFill="1" applyBorder="1" applyAlignment="1" applyProtection="1">
      <alignment horizontal="center"/>
      <protection/>
    </xf>
    <xf numFmtId="0" fontId="4" fillId="7" borderId="17" xfId="0" applyFont="1" applyFill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22" borderId="19" xfId="0" applyFont="1" applyFill="1" applyBorder="1" applyAlignment="1" applyProtection="1">
      <alignment/>
      <protection locked="0"/>
    </xf>
    <xf numFmtId="0" fontId="4" fillId="7" borderId="19" xfId="0" applyFont="1" applyFill="1" applyBorder="1" applyAlignment="1" applyProtection="1">
      <alignment/>
      <protection locked="0"/>
    </xf>
    <xf numFmtId="0" fontId="4" fillId="22" borderId="21" xfId="0" applyFont="1" applyFill="1" applyBorder="1" applyAlignment="1" applyProtection="1">
      <alignment/>
      <protection locked="0"/>
    </xf>
    <xf numFmtId="0" fontId="4" fillId="7" borderId="89" xfId="0" applyFont="1" applyFill="1" applyBorder="1" applyAlignment="1" applyProtection="1">
      <alignment/>
      <protection locked="0"/>
    </xf>
    <xf numFmtId="0" fontId="4" fillId="22" borderId="52" xfId="0" applyFont="1" applyFill="1" applyBorder="1" applyAlignment="1" applyProtection="1">
      <alignment/>
      <protection locked="0"/>
    </xf>
    <xf numFmtId="0" fontId="4" fillId="7" borderId="52" xfId="0" applyFont="1" applyFill="1" applyBorder="1" applyAlignment="1" applyProtection="1">
      <alignment/>
      <protection locked="0"/>
    </xf>
    <xf numFmtId="0" fontId="4" fillId="22" borderId="90" xfId="0" applyFont="1" applyFill="1" applyBorder="1" applyAlignment="1" applyProtection="1">
      <alignment/>
      <protection locked="0"/>
    </xf>
    <xf numFmtId="0" fontId="4" fillId="7" borderId="91" xfId="0" applyFont="1" applyFill="1" applyBorder="1" applyAlignment="1" applyProtection="1">
      <alignment/>
      <protection locked="0"/>
    </xf>
    <xf numFmtId="0" fontId="4" fillId="7" borderId="73" xfId="0" applyFont="1" applyFill="1" applyBorder="1" applyAlignment="1" applyProtection="1">
      <alignment/>
      <protection locked="0"/>
    </xf>
    <xf numFmtId="0" fontId="4" fillId="19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176" fontId="5" fillId="26" borderId="35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88" xfId="0" applyFont="1" applyBorder="1" applyAlignment="1" applyProtection="1">
      <alignment/>
      <protection/>
    </xf>
    <xf numFmtId="176" fontId="5" fillId="26" borderId="92" xfId="0" applyNumberFormat="1" applyFont="1" applyFill="1" applyBorder="1" applyAlignment="1" applyProtection="1">
      <alignment/>
      <protection/>
    </xf>
    <xf numFmtId="0" fontId="4" fillId="0" borderId="93" xfId="0" applyFont="1" applyBorder="1" applyAlignment="1" applyProtection="1">
      <alignment/>
      <protection/>
    </xf>
    <xf numFmtId="0" fontId="4" fillId="0" borderId="72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8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24"/>
  <sheetViews>
    <sheetView tabSelected="1" zoomScalePageLayoutView="0" workbookViewId="0" topLeftCell="U2">
      <selection activeCell="Y3" sqref="Y3"/>
    </sheetView>
  </sheetViews>
  <sheetFormatPr defaultColWidth="11.421875" defaultRowHeight="12.75"/>
  <cols>
    <col min="1" max="1" width="9.00390625" style="262" bestFit="1" customWidth="1"/>
    <col min="2" max="2" width="9.28125" style="31" bestFit="1" customWidth="1"/>
    <col min="3" max="3" width="4.8515625" style="262" bestFit="1" customWidth="1"/>
    <col min="4" max="4" width="3.57421875" style="31" bestFit="1" customWidth="1"/>
    <col min="5" max="5" width="1.7109375" style="263" customWidth="1"/>
    <col min="6" max="6" width="9.28125" style="262" bestFit="1" customWidth="1"/>
    <col min="7" max="7" width="2.00390625" style="264" customWidth="1"/>
    <col min="8" max="8" width="7.7109375" style="262" bestFit="1" customWidth="1"/>
    <col min="9" max="9" width="1.7109375" style="262" customWidth="1"/>
    <col min="10" max="10" width="4.28125" style="262" bestFit="1" customWidth="1"/>
    <col min="11" max="11" width="2.00390625" style="262" customWidth="1"/>
    <col min="12" max="12" width="4.28125" style="262" customWidth="1"/>
    <col min="13" max="13" width="1.57421875" style="262" customWidth="1"/>
    <col min="14" max="14" width="4.28125" style="262" customWidth="1"/>
    <col min="15" max="19" width="4.28125" style="262" hidden="1" customWidth="1"/>
    <col min="20" max="20" width="5.7109375" style="262" hidden="1" customWidth="1"/>
    <col min="21" max="21" width="1.7109375" style="31" customWidth="1"/>
    <col min="22" max="22" width="5.00390625" style="31" bestFit="1" customWidth="1"/>
    <col min="23" max="23" width="9.28125" style="31" bestFit="1" customWidth="1"/>
    <col min="24" max="27" width="2.7109375" style="31" customWidth="1"/>
    <col min="28" max="28" width="2.7109375" style="31" hidden="1" customWidth="1"/>
    <col min="29" max="29" width="5.7109375" style="31" hidden="1" customWidth="1"/>
    <col min="30" max="30" width="2.7109375" style="31" customWidth="1"/>
    <col min="31" max="31" width="2.8515625" style="31" bestFit="1" customWidth="1"/>
    <col min="32" max="32" width="9.00390625" style="31" bestFit="1" customWidth="1"/>
    <col min="33" max="33" width="5.8515625" style="31" bestFit="1" customWidth="1"/>
    <col min="34" max="34" width="4.8515625" style="31" bestFit="1" customWidth="1"/>
    <col min="35" max="35" width="2.7109375" style="31" bestFit="1" customWidth="1"/>
    <col min="36" max="36" width="1.7109375" style="195" customWidth="1"/>
    <col min="37" max="37" width="5.421875" style="31" bestFit="1" customWidth="1"/>
    <col min="38" max="38" width="9.28125" style="31" bestFit="1" customWidth="1"/>
    <col min="39" max="40" width="1.57421875" style="31" bestFit="1" customWidth="1"/>
    <col min="41" max="41" width="9.140625" style="31" bestFit="1" customWidth="1"/>
    <col min="42" max="42" width="1.8515625" style="31" bestFit="1" customWidth="1"/>
    <col min="43" max="43" width="4.28125" style="31" customWidth="1"/>
    <col min="44" max="44" width="1.57421875" style="31" bestFit="1" customWidth="1"/>
    <col min="45" max="45" width="4.28125" style="31" customWidth="1"/>
    <col min="46" max="46" width="1.57421875" style="31" customWidth="1"/>
    <col min="47" max="47" width="4.00390625" style="31" bestFit="1" customWidth="1"/>
    <col min="48" max="48" width="4.140625" style="31" hidden="1" customWidth="1"/>
    <col min="49" max="49" width="5.7109375" style="31" hidden="1" customWidth="1"/>
    <col min="50" max="50" width="11.421875" style="31" customWidth="1"/>
    <col min="51" max="51" width="6.00390625" style="31" hidden="1" customWidth="1"/>
    <col min="52" max="59" width="1.7109375" style="31" hidden="1" customWidth="1"/>
    <col min="60" max="60" width="3.140625" style="31" hidden="1" customWidth="1"/>
    <col min="61" max="61" width="2.28125" style="31" hidden="1" customWidth="1"/>
    <col min="62" max="62" width="2.00390625" style="31" hidden="1" customWidth="1"/>
    <col min="63" max="63" width="2.8515625" style="31" hidden="1" customWidth="1"/>
    <col min="64" max="64" width="2.421875" style="31" hidden="1" customWidth="1"/>
    <col min="65" max="66" width="1.8515625" style="31" hidden="1" customWidth="1"/>
    <col min="67" max="67" width="2.7109375" style="31" hidden="1" customWidth="1"/>
    <col min="68" max="69" width="1.8515625" style="31" hidden="1" customWidth="1"/>
    <col min="70" max="73" width="2.7109375" style="31" hidden="1" customWidth="1"/>
    <col min="74" max="74" width="11.421875" style="31" hidden="1" customWidth="1"/>
    <col min="75" max="76" width="2.7109375" style="31" customWidth="1"/>
    <col min="77" max="16384" width="11.421875" style="31" customWidth="1"/>
  </cols>
  <sheetData>
    <row r="1" spans="1:76" ht="13.5" thickBot="1">
      <c r="A1" s="26"/>
      <c r="B1" s="27"/>
      <c r="C1" s="26"/>
      <c r="D1" s="27"/>
      <c r="E1" s="28"/>
      <c r="F1" s="26"/>
      <c r="G1" s="29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30"/>
      <c r="BX1" s="27"/>
    </row>
    <row r="2" spans="1:76" ht="13.5" thickBot="1">
      <c r="A2" s="26"/>
      <c r="B2" s="32" t="s">
        <v>77</v>
      </c>
      <c r="C2" s="33"/>
      <c r="D2" s="311"/>
      <c r="E2" s="312"/>
      <c r="F2" s="312"/>
      <c r="G2" s="312"/>
      <c r="H2" s="313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</row>
    <row r="3" spans="1:76" ht="12.75">
      <c r="A3" s="26"/>
      <c r="B3" s="27"/>
      <c r="C3" s="26"/>
      <c r="D3" s="27"/>
      <c r="E3" s="28"/>
      <c r="F3" s="26"/>
      <c r="G3" s="29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</row>
    <row r="4" spans="1:77" ht="9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34"/>
      <c r="BX4" s="34"/>
      <c r="BY4" s="35"/>
    </row>
    <row r="5" spans="1:77" ht="13.5" thickBot="1">
      <c r="A5" s="36" t="s">
        <v>0</v>
      </c>
      <c r="B5" s="30"/>
      <c r="C5" s="30"/>
      <c r="D5" s="30"/>
      <c r="E5" s="30"/>
      <c r="F5" s="30"/>
      <c r="G5" s="37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34"/>
      <c r="BX5" s="34"/>
      <c r="BY5" s="35"/>
    </row>
    <row r="6" spans="1:77" ht="13.5" thickBot="1">
      <c r="A6" s="38" t="s">
        <v>1</v>
      </c>
      <c r="B6" s="39"/>
      <c r="C6" s="40"/>
      <c r="D6" s="41"/>
      <c r="E6" s="30"/>
      <c r="F6" s="42" t="s">
        <v>2</v>
      </c>
      <c r="G6" s="42"/>
      <c r="H6" s="42" t="s">
        <v>3</v>
      </c>
      <c r="I6" s="30"/>
      <c r="J6" s="43" t="s">
        <v>2</v>
      </c>
      <c r="K6" s="42"/>
      <c r="L6" s="42" t="s">
        <v>3</v>
      </c>
      <c r="M6" s="44"/>
      <c r="N6" s="45" t="s">
        <v>4</v>
      </c>
      <c r="O6" s="46"/>
      <c r="P6" s="47"/>
      <c r="Q6" s="47"/>
      <c r="R6" s="47"/>
      <c r="S6" s="47"/>
      <c r="T6" s="48" t="s">
        <v>65</v>
      </c>
      <c r="U6" s="30"/>
      <c r="V6" s="49" t="s">
        <v>42</v>
      </c>
      <c r="W6" s="50"/>
      <c r="X6" s="50" t="s">
        <v>43</v>
      </c>
      <c r="Y6" s="50" t="s">
        <v>44</v>
      </c>
      <c r="Z6" s="50" t="s">
        <v>45</v>
      </c>
      <c r="AA6" s="51" t="s">
        <v>46</v>
      </c>
      <c r="AB6" s="52"/>
      <c r="AC6" s="48" t="s">
        <v>65</v>
      </c>
      <c r="AD6" s="30"/>
      <c r="AE6" s="314" t="s">
        <v>34</v>
      </c>
      <c r="AF6" s="315"/>
      <c r="AG6" s="315"/>
      <c r="AH6" s="316"/>
      <c r="AI6" s="51"/>
      <c r="AJ6" s="30"/>
      <c r="AK6" s="53"/>
      <c r="AL6" s="42" t="s">
        <v>2</v>
      </c>
      <c r="AM6" s="54" t="s">
        <v>47</v>
      </c>
      <c r="AN6" s="42"/>
      <c r="AO6" s="42" t="s">
        <v>3</v>
      </c>
      <c r="AP6" s="54" t="s">
        <v>47</v>
      </c>
      <c r="AQ6" s="42" t="s">
        <v>2</v>
      </c>
      <c r="AR6" s="42"/>
      <c r="AS6" s="42" t="s">
        <v>3</v>
      </c>
      <c r="AT6" s="54"/>
      <c r="AU6" s="55" t="s">
        <v>48</v>
      </c>
      <c r="AV6" s="56"/>
      <c r="AW6" s="57" t="s">
        <v>65</v>
      </c>
      <c r="AX6" s="30"/>
      <c r="AY6" s="58" t="s">
        <v>66</v>
      </c>
      <c r="AZ6" s="58" t="s">
        <v>67</v>
      </c>
      <c r="BA6" s="59" t="s">
        <v>68</v>
      </c>
      <c r="BB6" s="58" t="s">
        <v>69</v>
      </c>
      <c r="BC6" s="58" t="s">
        <v>70</v>
      </c>
      <c r="BD6" s="58" t="s">
        <v>71</v>
      </c>
      <c r="BE6" s="58" t="s">
        <v>72</v>
      </c>
      <c r="BF6" s="58" t="s">
        <v>73</v>
      </c>
      <c r="BG6" s="58" t="s">
        <v>74</v>
      </c>
      <c r="BH6" s="58"/>
      <c r="BI6" s="58"/>
      <c r="BJ6" s="58"/>
      <c r="BK6" s="58"/>
      <c r="BN6" s="58"/>
      <c r="BO6" s="58"/>
      <c r="BP6" s="58"/>
      <c r="BQ6" s="58"/>
      <c r="BR6" s="58"/>
      <c r="BS6" s="58"/>
      <c r="BT6" s="58"/>
      <c r="BU6" s="58"/>
      <c r="BW6" s="30"/>
      <c r="BX6" s="30"/>
      <c r="BY6" s="35"/>
    </row>
    <row r="7" spans="1:77" ht="13.5" thickBot="1">
      <c r="A7" s="266">
        <v>39606</v>
      </c>
      <c r="B7" s="267" t="s">
        <v>5</v>
      </c>
      <c r="C7" s="268">
        <v>0.75</v>
      </c>
      <c r="D7" s="269" t="s">
        <v>53</v>
      </c>
      <c r="E7" s="30"/>
      <c r="F7" s="270" t="s">
        <v>6</v>
      </c>
      <c r="G7" s="271" t="s">
        <v>7</v>
      </c>
      <c r="H7" s="269" t="s">
        <v>8</v>
      </c>
      <c r="I7" s="30"/>
      <c r="J7" s="8"/>
      <c r="K7" s="67" t="s">
        <v>7</v>
      </c>
      <c r="L7" s="9"/>
      <c r="M7" s="66"/>
      <c r="N7" s="5">
        <f aca="true" t="shared" si="0" ref="N7:N17">IF(AND(J7="",L7=""),"",IF(J7&gt;L7,1,IF(J7&lt;L7,2,3)))</f>
      </c>
      <c r="O7" s="6" t="e">
        <f>IF(AND(#REF!&lt;&gt;"",#REF!=N7),3,0)</f>
        <v>#REF!</v>
      </c>
      <c r="P7" s="6" t="e">
        <f>IF(AND(#REF!&lt;&gt;"",#REF!=J7),1,0)</f>
        <v>#REF!</v>
      </c>
      <c r="Q7" s="6" t="e">
        <f>IF(AND(#REF!&lt;&gt;"",#REF!=L7),1,0)</f>
        <v>#REF!</v>
      </c>
      <c r="R7" s="60" t="e">
        <f>IF(AND(S7&lt;&gt;"",S7=5),3,0)</f>
        <v>#REF!</v>
      </c>
      <c r="S7" s="6" t="e">
        <f>SUM(O7:Q7)</f>
        <v>#REF!</v>
      </c>
      <c r="T7" s="7" t="e">
        <f>SUM(O7:R7)</f>
        <v>#REF!</v>
      </c>
      <c r="U7" s="30"/>
      <c r="V7" s="14"/>
      <c r="W7" s="285" t="s">
        <v>6</v>
      </c>
      <c r="X7" s="285">
        <f>F8+F14+F18</f>
        <v>0</v>
      </c>
      <c r="Y7" s="286">
        <f>J7+J13+J17</f>
        <v>0</v>
      </c>
      <c r="Z7" s="286">
        <f>L7+L13+L17</f>
        <v>0</v>
      </c>
      <c r="AA7" s="287">
        <f>Y7-Z7</f>
        <v>0</v>
      </c>
      <c r="AB7" s="62" t="e">
        <f>IF(AND(#REF!&lt;&gt;"",#REF!=V7),10,0)</f>
        <v>#REF!</v>
      </c>
      <c r="AC7" s="7" t="e">
        <f>SUM(AB7)</f>
        <v>#REF!</v>
      </c>
      <c r="AD7" s="30"/>
      <c r="AE7" s="63" t="s">
        <v>35</v>
      </c>
      <c r="AF7" s="266">
        <v>39618</v>
      </c>
      <c r="AG7" s="267" t="s">
        <v>5</v>
      </c>
      <c r="AH7" s="268">
        <v>0.8645833333333334</v>
      </c>
      <c r="AI7" s="269" t="s">
        <v>56</v>
      </c>
      <c r="AJ7" s="30"/>
      <c r="AK7" s="64" t="s">
        <v>49</v>
      </c>
      <c r="AL7" s="65">
        <f>IF(N18&gt;5,"",IF(V7=1,W7,IF(V9=1,W9,IF(V11=1,W11,IF(V13=1,W13)))))</f>
      </c>
      <c r="AM7" s="298"/>
      <c r="AN7" s="67" t="s">
        <v>7</v>
      </c>
      <c r="AO7" s="68">
        <f>IF(N32&gt;5,"",IF(V21=2,W21,IF(V23=2,W23,IF(V25=2,W25,IF(V27=2,W27)))))</f>
      </c>
      <c r="AP7" s="303" t="s">
        <v>78</v>
      </c>
      <c r="AQ7" s="18"/>
      <c r="AR7" s="67" t="s">
        <v>7</v>
      </c>
      <c r="AS7" s="19"/>
      <c r="AT7" s="69"/>
      <c r="AU7" s="70">
        <f>IF(AND(AQ7="",AS7=""),"",IF(AQ7&gt;AS7,1,IF(AQ7&lt;AS7,2,3)))</f>
      </c>
      <c r="AV7" s="71">
        <f>IF(OR(AU7=1,AU7=2)=TRUE,AU7,IF(AU7="","",IF(AND(AU7=3,AM7="*")=TRUE,1,IF(AND(AU7=3,AP7="*"),2,""))))</f>
      </c>
      <c r="AW7" s="72" t="e">
        <f>SUM(AZ7:BG7)</f>
        <v>#REF!</v>
      </c>
      <c r="AX7" s="30"/>
      <c r="AY7" s="58" t="e">
        <f>SUM(BA7:BC7)</f>
        <v>#REF!</v>
      </c>
      <c r="AZ7" s="58" t="e">
        <f>IF(AND(AY7&lt;&gt;"",AY7=5),3,0)</f>
        <v>#REF!</v>
      </c>
      <c r="BA7" s="59" t="e">
        <f>IF(AND(#REF!&lt;&gt;"",#REF!=AU7),3,0)</f>
        <v>#REF!</v>
      </c>
      <c r="BB7" s="58" t="e">
        <f>IF(AND(#REF!&lt;&gt;"",#REF!=AQ7),1,0)</f>
        <v>#REF!</v>
      </c>
      <c r="BC7" s="58" t="e">
        <f>IF(AND(#REF!&lt;&gt;"",#REF!=AS7),1,0)</f>
        <v>#REF!</v>
      </c>
      <c r="BD7" s="58" t="e">
        <f>IF(AND(#REF!&lt;&gt;"",#REF!=AL7),12,0)</f>
        <v>#REF!</v>
      </c>
      <c r="BE7" s="58" t="e">
        <f>IF(AND(#REF!&lt;&gt;"",#REF!=AO7),12,0)</f>
        <v>#REF!</v>
      </c>
      <c r="BF7" s="58" t="e">
        <f>IF(AND(#REF!&lt;&gt;"",#REF!=AL7),10,0)</f>
        <v>#REF!</v>
      </c>
      <c r="BG7" s="58" t="e">
        <f>IF(AND(#REF!&lt;&gt;"",#REF!=AO7),10,0)</f>
        <v>#REF!</v>
      </c>
      <c r="BH7" s="58"/>
      <c r="BI7" s="58"/>
      <c r="BJ7" s="58"/>
      <c r="BK7" s="58"/>
      <c r="BN7" s="58">
        <v>3</v>
      </c>
      <c r="BO7" s="58">
        <v>2</v>
      </c>
      <c r="BP7" s="58">
        <v>1</v>
      </c>
      <c r="BQ7" s="58">
        <v>1</v>
      </c>
      <c r="BR7" s="58">
        <v>5</v>
      </c>
      <c r="BS7" s="58">
        <v>5</v>
      </c>
      <c r="BT7" s="58">
        <v>3</v>
      </c>
      <c r="BU7" s="58">
        <v>3</v>
      </c>
      <c r="BW7" s="30"/>
      <c r="BX7" s="30"/>
      <c r="BY7" s="35"/>
    </row>
    <row r="8" spans="1:77" ht="13.5" hidden="1" thickBot="1">
      <c r="A8" s="73"/>
      <c r="B8" s="74"/>
      <c r="C8" s="75"/>
      <c r="D8" s="76"/>
      <c r="E8" s="77"/>
      <c r="F8" s="78">
        <f>IF(N7=1,3,IF(N7=3,1,0))</f>
        <v>0</v>
      </c>
      <c r="G8" s="79"/>
      <c r="H8" s="80">
        <f>IF(N7=2,3,IF(N7=3,1,0))</f>
        <v>0</v>
      </c>
      <c r="I8" s="81"/>
      <c r="J8" s="82"/>
      <c r="K8" s="83"/>
      <c r="L8" s="84"/>
      <c r="M8" s="85"/>
      <c r="N8" s="1"/>
      <c r="O8" s="6"/>
      <c r="P8" s="6"/>
      <c r="Q8" s="6"/>
      <c r="R8" s="6"/>
      <c r="S8" s="6"/>
      <c r="T8" s="7"/>
      <c r="U8" s="81"/>
      <c r="V8" s="14"/>
      <c r="W8" s="86"/>
      <c r="X8" s="87"/>
      <c r="Y8" s="86"/>
      <c r="Z8" s="86"/>
      <c r="AA8" s="88"/>
      <c r="AB8" s="89"/>
      <c r="AC8" s="7"/>
      <c r="AD8" s="90"/>
      <c r="AE8" s="91"/>
      <c r="AF8" s="73"/>
      <c r="AG8" s="74"/>
      <c r="AH8" s="75"/>
      <c r="AI8" s="76"/>
      <c r="AJ8" s="81"/>
      <c r="AK8" s="92"/>
      <c r="AL8" s="93"/>
      <c r="AM8" s="299"/>
      <c r="AN8" s="79"/>
      <c r="AO8" s="86"/>
      <c r="AP8" s="94"/>
      <c r="AQ8" s="95"/>
      <c r="AR8" s="79"/>
      <c r="AS8" s="96"/>
      <c r="AT8" s="97"/>
      <c r="AU8" s="98"/>
      <c r="AV8" s="99"/>
      <c r="AW8" s="72"/>
      <c r="AX8" s="100"/>
      <c r="AY8" s="58"/>
      <c r="AZ8" s="58"/>
      <c r="BA8" s="59"/>
      <c r="BB8" s="58"/>
      <c r="BC8" s="58"/>
      <c r="BD8" s="58"/>
      <c r="BE8" s="58"/>
      <c r="BF8" s="58"/>
      <c r="BG8" s="58"/>
      <c r="BH8" s="58"/>
      <c r="BI8" s="58"/>
      <c r="BJ8" s="58"/>
      <c r="BK8" s="58"/>
      <c r="BN8" s="58"/>
      <c r="BO8" s="58"/>
      <c r="BP8" s="58"/>
      <c r="BQ8" s="58"/>
      <c r="BR8" s="58"/>
      <c r="BS8" s="58"/>
      <c r="BT8" s="58"/>
      <c r="BU8" s="58"/>
      <c r="BW8" s="101"/>
      <c r="BX8" s="102"/>
      <c r="BY8" s="35"/>
    </row>
    <row r="9" spans="1:77" ht="13.5" thickBot="1">
      <c r="A9" s="103">
        <v>39606</v>
      </c>
      <c r="B9" s="104" t="s">
        <v>9</v>
      </c>
      <c r="C9" s="105">
        <v>0.8645833333333334</v>
      </c>
      <c r="D9" s="106" t="s">
        <v>53</v>
      </c>
      <c r="E9" s="30"/>
      <c r="F9" s="107" t="s">
        <v>10</v>
      </c>
      <c r="G9" s="108" t="s">
        <v>7</v>
      </c>
      <c r="H9" s="106" t="s">
        <v>11</v>
      </c>
      <c r="I9" s="30"/>
      <c r="J9" s="10"/>
      <c r="K9" s="110" t="s">
        <v>7</v>
      </c>
      <c r="L9" s="11"/>
      <c r="M9" s="111"/>
      <c r="N9" s="1">
        <f t="shared" si="0"/>
      </c>
      <c r="O9" s="6" t="e">
        <f>IF(AND(#REF!&lt;&gt;"",#REF!=N9),3,0)</f>
        <v>#REF!</v>
      </c>
      <c r="P9" s="6" t="e">
        <f>IF(AND(#REF!&lt;&gt;"",#REF!=J9),1,0)</f>
        <v>#REF!</v>
      </c>
      <c r="Q9" s="6"/>
      <c r="R9" s="60" t="e">
        <f>IF(AND(S9&lt;&gt;"",S9=5),3,0)</f>
        <v>#REF!</v>
      </c>
      <c r="S9" s="6" t="e">
        <f>SUM(O9:Q9)</f>
        <v>#REF!</v>
      </c>
      <c r="T9" s="7" t="e">
        <f>SUM(O9:R9)</f>
        <v>#REF!</v>
      </c>
      <c r="U9" s="30"/>
      <c r="V9" s="14"/>
      <c r="W9" s="111" t="s">
        <v>8</v>
      </c>
      <c r="X9" s="111">
        <f>H8+F12+H16</f>
        <v>0</v>
      </c>
      <c r="Y9" s="112">
        <f>L7+J11+L15</f>
        <v>0</v>
      </c>
      <c r="Z9" s="112">
        <f>J7+L11+J15</f>
        <v>0</v>
      </c>
      <c r="AA9" s="113">
        <f>Y9-Z9</f>
        <v>0</v>
      </c>
      <c r="AB9" s="62" t="e">
        <f>IF(AND(#REF!&lt;&gt;"",#REF!=V9),10,0)</f>
        <v>#REF!</v>
      </c>
      <c r="AC9" s="7" t="e">
        <f>SUM(AB9)</f>
        <v>#REF!</v>
      </c>
      <c r="AD9" s="30"/>
      <c r="AE9" s="114" t="s">
        <v>36</v>
      </c>
      <c r="AF9" s="115">
        <v>39619</v>
      </c>
      <c r="AG9" s="104" t="s">
        <v>14</v>
      </c>
      <c r="AH9" s="105">
        <v>0.8645833333333334</v>
      </c>
      <c r="AI9" s="106" t="s">
        <v>58</v>
      </c>
      <c r="AJ9" s="30"/>
      <c r="AK9" s="116" t="s">
        <v>50</v>
      </c>
      <c r="AL9" s="117">
        <f>IF(N32&gt;5,"",IF(V21=1,W21,IF(V23=1,W23,IF(V25=1,W25,IF(V27=1,W27)))))</f>
      </c>
      <c r="AM9" s="300" t="s">
        <v>78</v>
      </c>
      <c r="AN9" s="110" t="s">
        <v>7</v>
      </c>
      <c r="AO9" s="118">
        <f>IF(N18&gt;5,"",IF(V7=2,W7,IF(V9=2,W9,IF(V11=2,W11,IF(V13=2,W13)))))</f>
      </c>
      <c r="AP9" s="304" t="s">
        <v>78</v>
      </c>
      <c r="AQ9" s="10"/>
      <c r="AR9" s="110" t="s">
        <v>7</v>
      </c>
      <c r="AS9" s="20"/>
      <c r="AT9" s="119"/>
      <c r="AU9" s="120">
        <f>IF(AND(AQ9="",AS9=""),"",IF(AQ9&gt;AS9,1,IF(AQ9&lt;AS9,2,3)))</f>
      </c>
      <c r="AV9" s="71">
        <f>IF(OR(AU9=1,AU9=2)=TRUE,AU9,IF(AU9="","",IF(AND(AU9=3,AM9="*")=TRUE,1,IF(AND(AU9=3,AP9="*"),2,""))))</f>
      </c>
      <c r="AW9" s="72" t="e">
        <f>SUM(AZ9:BG9)</f>
        <v>#REF!</v>
      </c>
      <c r="AX9" s="30"/>
      <c r="AY9" s="58" t="e">
        <f>SUM(BA9:BC9)</f>
        <v>#REF!</v>
      </c>
      <c r="AZ9" s="58" t="e">
        <f>IF(AND(AY9&lt;&gt;"",AY9=5),3,0)</f>
        <v>#REF!</v>
      </c>
      <c r="BA9" s="59" t="e">
        <f>IF(AND(#REF!&lt;&gt;"",#REF!=AU9),3,0)</f>
        <v>#REF!</v>
      </c>
      <c r="BB9" s="58" t="e">
        <f>IF(AND(#REF!&lt;&gt;"",#REF!=AQ9),1,0)</f>
        <v>#REF!</v>
      </c>
      <c r="BC9" s="58" t="e">
        <f>IF(AND(#REF!&lt;&gt;"",#REF!=AS9),1,0)</f>
        <v>#REF!</v>
      </c>
      <c r="BD9" s="58" t="e">
        <f>IF(AND(#REF!&lt;&gt;"",#REF!=AL9),12,0)</f>
        <v>#REF!</v>
      </c>
      <c r="BE9" s="58" t="e">
        <f>IF(AND(#REF!&lt;&gt;"",#REF!=AO9),12,0)</f>
        <v>#REF!</v>
      </c>
      <c r="BF9" s="58" t="e">
        <f>IF(AND(#REF!&lt;&gt;"",#REF!=AL9),10,0)</f>
        <v>#REF!</v>
      </c>
      <c r="BG9" s="58" t="e">
        <f>IF(AND(#REF!&lt;&gt;"",#REF!=AO9),10,0)</f>
        <v>#REF!</v>
      </c>
      <c r="BH9" s="58"/>
      <c r="BI9" s="58"/>
      <c r="BJ9" s="58"/>
      <c r="BK9" s="58"/>
      <c r="BN9" s="58"/>
      <c r="BO9" s="58"/>
      <c r="BP9" s="58"/>
      <c r="BQ9" s="58"/>
      <c r="BR9" s="58"/>
      <c r="BS9" s="58"/>
      <c r="BT9" s="58"/>
      <c r="BU9" s="58"/>
      <c r="BW9" s="30"/>
      <c r="BX9" s="30"/>
      <c r="BY9" s="35"/>
    </row>
    <row r="10" spans="1:77" ht="13.5" hidden="1" thickBot="1">
      <c r="A10" s="121"/>
      <c r="B10" s="122"/>
      <c r="C10" s="123"/>
      <c r="D10" s="124"/>
      <c r="E10" s="77"/>
      <c r="F10" s="78">
        <f>IF(N9=1,3,IF(N9=3,1,0))</f>
        <v>0</v>
      </c>
      <c r="G10" s="79"/>
      <c r="H10" s="80">
        <f>IF(N9=2,3,IF(N9=3,1,0))</f>
        <v>0</v>
      </c>
      <c r="I10" s="81"/>
      <c r="J10" s="109"/>
      <c r="K10" s="83"/>
      <c r="L10" s="83"/>
      <c r="M10" s="85"/>
      <c r="N10" s="1"/>
      <c r="O10" s="6"/>
      <c r="P10" s="6"/>
      <c r="Q10" s="6"/>
      <c r="R10" s="6"/>
      <c r="S10" s="6"/>
      <c r="T10" s="7"/>
      <c r="U10" s="81"/>
      <c r="V10" s="14"/>
      <c r="W10" s="86"/>
      <c r="X10" s="86"/>
      <c r="Y10" s="86"/>
      <c r="Z10" s="86"/>
      <c r="AA10" s="88"/>
      <c r="AB10" s="89"/>
      <c r="AC10" s="7"/>
      <c r="AD10" s="90"/>
      <c r="AE10" s="91"/>
      <c r="AF10" s="73"/>
      <c r="AG10" s="122"/>
      <c r="AH10" s="123"/>
      <c r="AI10" s="124"/>
      <c r="AJ10" s="81"/>
      <c r="AK10" s="92"/>
      <c r="AL10" s="93"/>
      <c r="AM10" s="299"/>
      <c r="AN10" s="79"/>
      <c r="AO10" s="86"/>
      <c r="AP10" s="94"/>
      <c r="AQ10" s="95"/>
      <c r="AR10" s="79"/>
      <c r="AS10" s="96"/>
      <c r="AT10" s="97"/>
      <c r="AU10" s="98"/>
      <c r="AV10" s="99"/>
      <c r="AW10" s="72"/>
      <c r="AX10" s="100"/>
      <c r="AY10" s="58"/>
      <c r="AZ10" s="58"/>
      <c r="BA10" s="59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N10" s="58"/>
      <c r="BO10" s="58"/>
      <c r="BP10" s="58"/>
      <c r="BQ10" s="58"/>
      <c r="BR10" s="58"/>
      <c r="BS10" s="58"/>
      <c r="BT10" s="58"/>
      <c r="BU10" s="58"/>
      <c r="BW10" s="101"/>
      <c r="BX10" s="102"/>
      <c r="BY10" s="35"/>
    </row>
    <row r="11" spans="1:77" ht="13.5" thickBot="1">
      <c r="A11" s="278">
        <v>39610</v>
      </c>
      <c r="B11" s="279" t="s">
        <v>9</v>
      </c>
      <c r="C11" s="280">
        <v>0.75</v>
      </c>
      <c r="D11" s="274" t="s">
        <v>54</v>
      </c>
      <c r="E11" s="30"/>
      <c r="F11" s="272" t="s">
        <v>8</v>
      </c>
      <c r="G11" s="273" t="s">
        <v>7</v>
      </c>
      <c r="H11" s="274" t="s">
        <v>10</v>
      </c>
      <c r="I11" s="30"/>
      <c r="J11" s="10"/>
      <c r="K11" s="129" t="s">
        <v>7</v>
      </c>
      <c r="L11" s="11"/>
      <c r="M11" s="128"/>
      <c r="N11" s="1">
        <f t="shared" si="0"/>
      </c>
      <c r="O11" s="6" t="e">
        <f>IF(AND(#REF!&lt;&gt;"",#REF!=N11),3,0)</f>
        <v>#REF!</v>
      </c>
      <c r="P11" s="6" t="e">
        <f>IF(AND(#REF!&lt;&gt;"",#REF!=J11),1,0)</f>
        <v>#REF!</v>
      </c>
      <c r="Q11" s="6"/>
      <c r="R11" s="60" t="e">
        <f>IF(AND(S11&lt;&gt;"",S11=5),3,0)</f>
        <v>#REF!</v>
      </c>
      <c r="S11" s="6" t="e">
        <f>SUM(O11:Q11)</f>
        <v>#REF!</v>
      </c>
      <c r="T11" s="7" t="e">
        <f>SUM(O11:R11)</f>
        <v>#REF!</v>
      </c>
      <c r="U11" s="30"/>
      <c r="V11" s="14"/>
      <c r="W11" s="128" t="s">
        <v>10</v>
      </c>
      <c r="X11" s="128">
        <f>F10+H12+H18</f>
        <v>0</v>
      </c>
      <c r="Y11" s="128">
        <f>J9+L11+L17</f>
        <v>0</v>
      </c>
      <c r="Z11" s="128">
        <f>L9+J11+J17</f>
        <v>0</v>
      </c>
      <c r="AA11" s="288">
        <f>Y11-Z11</f>
        <v>0</v>
      </c>
      <c r="AB11" s="62" t="e">
        <f>IF(AND(#REF!&lt;&gt;"",#REF!=V11),10,0)</f>
        <v>#REF!</v>
      </c>
      <c r="AC11" s="7" t="e">
        <f>SUM(AB11)</f>
        <v>#REF!</v>
      </c>
      <c r="AD11" s="30"/>
      <c r="AE11" s="125" t="s">
        <v>37</v>
      </c>
      <c r="AF11" s="278">
        <v>39620</v>
      </c>
      <c r="AG11" s="279" t="s">
        <v>5</v>
      </c>
      <c r="AH11" s="280">
        <v>0.8645833333333334</v>
      </c>
      <c r="AI11" s="274" t="s">
        <v>53</v>
      </c>
      <c r="AJ11" s="30"/>
      <c r="AK11" s="126" t="s">
        <v>51</v>
      </c>
      <c r="AL11" s="127">
        <f>IF(N46&gt;5,"",IF(V35=1,W35,IF(V37=1,W37,IF(V39=1,W39,IF(V41=1,W41)))))</f>
      </c>
      <c r="AM11" s="301" t="s">
        <v>78</v>
      </c>
      <c r="AN11" s="129" t="s">
        <v>7</v>
      </c>
      <c r="AO11" s="130">
        <f>IF(N60&gt;5,"",IF(V49=2,W49,IF(V51=2,W51,IF(V53=2,W53,IF(V55=2,W55)))))</f>
      </c>
      <c r="AP11" s="305" t="s">
        <v>78</v>
      </c>
      <c r="AQ11" s="10"/>
      <c r="AR11" s="129" t="s">
        <v>7</v>
      </c>
      <c r="AS11" s="20"/>
      <c r="AT11" s="131"/>
      <c r="AU11" s="120">
        <f>IF(AND(AQ11="",AS11=""),"",IF(AQ11&gt;AS11,1,IF(AQ11&lt;AS11,2,3)))</f>
      </c>
      <c r="AV11" s="71">
        <f>IF(OR(AU11=1,AU11=2)=TRUE,AU11,IF(AU11="","",IF(AND(AU11=3,AM11="*")=TRUE,1,IF(AND(AU11=3,AP11="*"),2,""))))</f>
      </c>
      <c r="AW11" s="72" t="e">
        <f>SUM(AZ11:BG11)</f>
        <v>#REF!</v>
      </c>
      <c r="AX11" s="30"/>
      <c r="AY11" s="58" t="e">
        <f>SUM(BA11:BC11)</f>
        <v>#REF!</v>
      </c>
      <c r="AZ11" s="58" t="e">
        <f>IF(AND(AY11&lt;&gt;"",AY11=5),3,0)</f>
        <v>#REF!</v>
      </c>
      <c r="BA11" s="59" t="e">
        <f>IF(AND(#REF!&lt;&gt;"",#REF!=AU11),3,0)</f>
        <v>#REF!</v>
      </c>
      <c r="BB11" s="58" t="e">
        <f>IF(AND(#REF!&lt;&gt;"",#REF!=AQ11),1,0)</f>
        <v>#REF!</v>
      </c>
      <c r="BC11" s="58" t="e">
        <f>IF(AND(#REF!&lt;&gt;"",#REF!=AS11),1,0)</f>
        <v>#REF!</v>
      </c>
      <c r="BD11" s="58" t="e">
        <f>IF(AND(#REF!&lt;&gt;"",#REF!=AL11),12,0)</f>
        <v>#REF!</v>
      </c>
      <c r="BE11" s="58" t="e">
        <f>IF(AND(#REF!&lt;&gt;"",#REF!=AO11),12,0)</f>
        <v>#REF!</v>
      </c>
      <c r="BF11" s="58" t="e">
        <f>IF(AND(#REF!&lt;&gt;"",#REF!=AL11),10,0)</f>
        <v>#REF!</v>
      </c>
      <c r="BG11" s="58" t="e">
        <f>IF(AND(#REF!&lt;&gt;"",#REF!=AO11),10,0)</f>
        <v>#REF!</v>
      </c>
      <c r="BH11" s="58"/>
      <c r="BI11" s="58"/>
      <c r="BJ11" s="58"/>
      <c r="BK11" s="58"/>
      <c r="BN11" s="58"/>
      <c r="BO11" s="58"/>
      <c r="BP11" s="58"/>
      <c r="BQ11" s="58"/>
      <c r="BR11" s="58"/>
      <c r="BS11" s="58"/>
      <c r="BT11" s="58"/>
      <c r="BU11" s="58"/>
      <c r="BW11" s="30"/>
      <c r="BX11" s="30"/>
      <c r="BY11" s="35"/>
    </row>
    <row r="12" spans="1:77" ht="13.5" hidden="1" thickBot="1">
      <c r="A12" s="121"/>
      <c r="B12" s="122"/>
      <c r="C12" s="123"/>
      <c r="D12" s="124"/>
      <c r="E12" s="77"/>
      <c r="F12" s="78">
        <f>IF(N11=1,3,IF(N11=3,1,0))</f>
        <v>0</v>
      </c>
      <c r="G12" s="79"/>
      <c r="H12" s="80">
        <f>IF(N11=2,3,IF(N11=3,1,0))</f>
        <v>0</v>
      </c>
      <c r="I12" s="81"/>
      <c r="J12" s="109"/>
      <c r="K12" s="83"/>
      <c r="L12" s="83"/>
      <c r="M12" s="85"/>
      <c r="N12" s="1"/>
      <c r="O12" s="6"/>
      <c r="P12" s="6"/>
      <c r="Q12" s="6"/>
      <c r="R12" s="6"/>
      <c r="S12" s="6"/>
      <c r="T12" s="7"/>
      <c r="U12" s="81"/>
      <c r="V12" s="14"/>
      <c r="W12" s="86"/>
      <c r="X12" s="86"/>
      <c r="Y12" s="86"/>
      <c r="Z12" s="86"/>
      <c r="AA12" s="88"/>
      <c r="AB12" s="89"/>
      <c r="AC12" s="7"/>
      <c r="AD12" s="132"/>
      <c r="AE12" s="91"/>
      <c r="AF12" s="133"/>
      <c r="AG12" s="134"/>
      <c r="AH12" s="135"/>
      <c r="AI12" s="136"/>
      <c r="AJ12" s="81"/>
      <c r="AK12" s="92"/>
      <c r="AL12" s="93"/>
      <c r="AM12" s="299"/>
      <c r="AN12" s="79"/>
      <c r="AO12" s="86"/>
      <c r="AP12" s="94"/>
      <c r="AQ12" s="95"/>
      <c r="AR12" s="79"/>
      <c r="AS12" s="96"/>
      <c r="AT12" s="97"/>
      <c r="AU12" s="98"/>
      <c r="AV12" s="99"/>
      <c r="AW12" s="72"/>
      <c r="AX12" s="100"/>
      <c r="AY12" s="58"/>
      <c r="AZ12" s="58"/>
      <c r="BA12" s="59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N12" s="58"/>
      <c r="BO12" s="58"/>
      <c r="BP12" s="58"/>
      <c r="BQ12" s="58"/>
      <c r="BR12" s="58"/>
      <c r="BS12" s="58"/>
      <c r="BT12" s="58"/>
      <c r="BU12" s="58"/>
      <c r="BW12" s="101"/>
      <c r="BX12" s="102"/>
      <c r="BY12" s="35"/>
    </row>
    <row r="13" spans="1:77" ht="13.5" thickBot="1">
      <c r="A13" s="103">
        <v>39610</v>
      </c>
      <c r="B13" s="104" t="s">
        <v>5</v>
      </c>
      <c r="C13" s="105">
        <v>0.8645833333333334</v>
      </c>
      <c r="D13" s="106" t="s">
        <v>54</v>
      </c>
      <c r="E13" s="30"/>
      <c r="F13" s="107" t="s">
        <v>6</v>
      </c>
      <c r="G13" s="108" t="s">
        <v>7</v>
      </c>
      <c r="H13" s="106" t="s">
        <v>11</v>
      </c>
      <c r="I13" s="30"/>
      <c r="J13" s="10"/>
      <c r="K13" s="110" t="s">
        <v>7</v>
      </c>
      <c r="L13" s="11"/>
      <c r="M13" s="111"/>
      <c r="N13" s="1">
        <f t="shared" si="0"/>
      </c>
      <c r="O13" s="6" t="e">
        <f>IF(AND(#REF!&lt;&gt;"",#REF!=N13),3,0)</f>
        <v>#REF!</v>
      </c>
      <c r="P13" s="6" t="e">
        <f>IF(AND(#REF!&lt;&gt;"",#REF!=J13),1,0)</f>
        <v>#REF!</v>
      </c>
      <c r="Q13" s="6"/>
      <c r="R13" s="60" t="e">
        <f>IF(AND(S13&lt;&gt;"",S13=5),3,0)</f>
        <v>#REF!</v>
      </c>
      <c r="S13" s="6" t="e">
        <f>SUM(O13:Q13)</f>
        <v>#REF!</v>
      </c>
      <c r="T13" s="7" t="e">
        <f>SUM(O13:R13)</f>
        <v>#REF!</v>
      </c>
      <c r="U13" s="30"/>
      <c r="V13" s="15"/>
      <c r="W13" s="137" t="s">
        <v>11</v>
      </c>
      <c r="X13" s="137">
        <f>H10+H14+F16</f>
        <v>0</v>
      </c>
      <c r="Y13" s="137">
        <f>L9+L13+J15</f>
        <v>0</v>
      </c>
      <c r="Z13" s="137">
        <f>J9+J13+L15</f>
        <v>0</v>
      </c>
      <c r="AA13" s="138">
        <f>Y13-Z13</f>
        <v>0</v>
      </c>
      <c r="AB13" s="62" t="e">
        <f>IF(AND(#REF!&lt;&gt;"",#REF!=V13),10,0)</f>
        <v>#REF!</v>
      </c>
      <c r="AC13" s="7" t="e">
        <f>SUM(AB13)</f>
        <v>#REF!</v>
      </c>
      <c r="AD13" s="30"/>
      <c r="AE13" s="139" t="s">
        <v>38</v>
      </c>
      <c r="AF13" s="140">
        <v>39621</v>
      </c>
      <c r="AG13" s="141" t="s">
        <v>14</v>
      </c>
      <c r="AH13" s="142">
        <v>0.8645833333333334</v>
      </c>
      <c r="AI13" s="143" t="s">
        <v>55</v>
      </c>
      <c r="AJ13" s="30"/>
      <c r="AK13" s="144" t="s">
        <v>52</v>
      </c>
      <c r="AL13" s="145">
        <f>IF(N60&gt;5,"",IF(V49=1,W49,IF(V51=1,W51,IF(V53=1,W53,IF(V55=1,W55)))))</f>
      </c>
      <c r="AM13" s="302" t="s">
        <v>78</v>
      </c>
      <c r="AN13" s="146" t="s">
        <v>7</v>
      </c>
      <c r="AO13" s="147">
        <f>IF(N46&gt;5,"",IF(V35=2,W35,IF(V37=2,W37,IF(V39=2,W39,IF(V41=2,W41)))))</f>
      </c>
      <c r="AP13" s="306" t="s">
        <v>78</v>
      </c>
      <c r="AQ13" s="12"/>
      <c r="AR13" s="146" t="s">
        <v>7</v>
      </c>
      <c r="AS13" s="21"/>
      <c r="AT13" s="148"/>
      <c r="AU13" s="149">
        <f>IF(AND(AQ13="",AS13=""),"",IF(AQ13&gt;AS13,1,IF(AQ13&lt;AS13,2,3)))</f>
      </c>
      <c r="AV13" s="71">
        <f>IF(OR(AU13=1,AU13=2)=TRUE,AU13,IF(AU13="","",IF(AND(AU13=3,AM13="*")=TRUE,1,IF(AND(AU13=3,AP13="*"),2,""))))</f>
      </c>
      <c r="AW13" s="72" t="e">
        <f>SUM(AZ13:BG13)</f>
        <v>#REF!</v>
      </c>
      <c r="AX13" s="30"/>
      <c r="AY13" s="58" t="e">
        <f>SUM(BA13:BC13)</f>
        <v>#REF!</v>
      </c>
      <c r="AZ13" s="58" t="e">
        <f>IF(AND(AY13&lt;&gt;"",AY13=5),3,0)</f>
        <v>#REF!</v>
      </c>
      <c r="BA13" s="59" t="e">
        <f>IF(AND(#REF!&lt;&gt;"",#REF!=AU13),3,0)</f>
        <v>#REF!</v>
      </c>
      <c r="BB13" s="58" t="e">
        <f>IF(AND(#REF!&lt;&gt;"",#REF!=AQ13),1,0)</f>
        <v>#REF!</v>
      </c>
      <c r="BC13" s="58" t="e">
        <f>IF(AND(#REF!&lt;&gt;"",#REF!=AS13),1,0)</f>
        <v>#REF!</v>
      </c>
      <c r="BD13" s="58" t="e">
        <f>IF(AND(#REF!&lt;&gt;"",#REF!=AL13),12,0)</f>
        <v>#REF!</v>
      </c>
      <c r="BE13" s="58" t="e">
        <f>IF(AND(#REF!&lt;&gt;"",#REF!=AO13),12,0)</f>
        <v>#REF!</v>
      </c>
      <c r="BF13" s="58" t="e">
        <f>IF(AND(#REF!&lt;&gt;"",#REF!=AL13),10,0)</f>
        <v>#REF!</v>
      </c>
      <c r="BG13" s="58" t="e">
        <f>IF(AND(#REF!&lt;&gt;"",#REF!=AO13),10,0)</f>
        <v>#REF!</v>
      </c>
      <c r="BH13" s="58"/>
      <c r="BI13" s="58"/>
      <c r="BJ13" s="58"/>
      <c r="BK13" s="58"/>
      <c r="BN13" s="58"/>
      <c r="BO13" s="58"/>
      <c r="BP13" s="58"/>
      <c r="BQ13" s="58"/>
      <c r="BR13" s="58"/>
      <c r="BS13" s="58"/>
      <c r="BT13" s="58"/>
      <c r="BU13" s="58"/>
      <c r="BW13" s="30"/>
      <c r="BX13" s="30"/>
      <c r="BY13" s="35"/>
    </row>
    <row r="14" spans="1:77" ht="13.5" hidden="1" thickBot="1">
      <c r="A14" s="133"/>
      <c r="B14" s="134"/>
      <c r="C14" s="135"/>
      <c r="D14" s="136"/>
      <c r="E14" s="77"/>
      <c r="F14" s="78">
        <f>IF(N13=1,3,IF(N13=3,1,0))</f>
        <v>0</v>
      </c>
      <c r="G14" s="79"/>
      <c r="H14" s="80">
        <f>IF(N13=2,3,IF(N13=3,1,0))</f>
        <v>0</v>
      </c>
      <c r="I14" s="81"/>
      <c r="J14" s="109"/>
      <c r="K14" s="83"/>
      <c r="L14" s="83"/>
      <c r="M14" s="85"/>
      <c r="N14" s="1"/>
      <c r="O14" s="6"/>
      <c r="P14" s="6"/>
      <c r="Q14" s="6"/>
      <c r="R14" s="6"/>
      <c r="S14" s="6"/>
      <c r="T14" s="7"/>
      <c r="U14" s="81"/>
      <c r="V14" s="132"/>
      <c r="W14" s="132"/>
      <c r="X14" s="132"/>
      <c r="Y14" s="132"/>
      <c r="Z14" s="132"/>
      <c r="AA14" s="132"/>
      <c r="AB14" s="132"/>
      <c r="AC14" s="132"/>
      <c r="AD14" s="132"/>
      <c r="AE14" s="150"/>
      <c r="AF14" s="151"/>
      <c r="AG14" s="151"/>
      <c r="AH14" s="152"/>
      <c r="AI14" s="153"/>
      <c r="AJ14" s="154"/>
      <c r="AK14" s="155"/>
      <c r="AL14" s="156"/>
      <c r="AM14" s="157"/>
      <c r="AN14" s="158"/>
      <c r="AO14" s="157"/>
      <c r="AP14" s="159"/>
      <c r="AQ14" s="160"/>
      <c r="AR14" s="158"/>
      <c r="AS14" s="161"/>
      <c r="AT14" s="162"/>
      <c r="AU14" s="163"/>
      <c r="AV14" s="164"/>
      <c r="AW14" s="165"/>
      <c r="AX14" s="100"/>
      <c r="BW14" s="101"/>
      <c r="BX14" s="102"/>
      <c r="BY14" s="35"/>
    </row>
    <row r="15" spans="1:77" ht="13.5" thickBot="1">
      <c r="A15" s="281">
        <v>39614</v>
      </c>
      <c r="B15" s="282" t="s">
        <v>9</v>
      </c>
      <c r="C15" s="283">
        <v>0.8645833333333334</v>
      </c>
      <c r="D15" s="277" t="s">
        <v>55</v>
      </c>
      <c r="E15" s="30"/>
      <c r="F15" s="275" t="s">
        <v>11</v>
      </c>
      <c r="G15" s="276" t="s">
        <v>7</v>
      </c>
      <c r="H15" s="277" t="s">
        <v>8</v>
      </c>
      <c r="I15" s="30"/>
      <c r="J15" s="10"/>
      <c r="K15" s="129" t="s">
        <v>7</v>
      </c>
      <c r="L15" s="11"/>
      <c r="M15" s="128"/>
      <c r="N15" s="1">
        <f t="shared" si="0"/>
      </c>
      <c r="O15" s="6" t="e">
        <f>IF(AND(#REF!&lt;&gt;"",#REF!=N15),3,0)</f>
        <v>#REF!</v>
      </c>
      <c r="P15" s="6" t="e">
        <f>IF(AND(#REF!&lt;&gt;"",#REF!=J15),1,0)</f>
        <v>#REF!</v>
      </c>
      <c r="Q15" s="6"/>
      <c r="R15" s="60" t="e">
        <f>IF(AND(S15&lt;&gt;"",S15=5),3,0)</f>
        <v>#REF!</v>
      </c>
      <c r="S15" s="6" t="e">
        <f>SUM(O15:Q15)</f>
        <v>#REF!</v>
      </c>
      <c r="T15" s="7" t="e">
        <f>SUM(O15:R15)</f>
        <v>#REF!</v>
      </c>
      <c r="U15" s="30"/>
      <c r="V15" s="27"/>
      <c r="W15" s="27"/>
      <c r="X15" s="27"/>
      <c r="Y15" s="27"/>
      <c r="Z15" s="27"/>
      <c r="AA15" s="27"/>
      <c r="AB15" s="101"/>
      <c r="AC15" s="27"/>
      <c r="AD15" s="30"/>
      <c r="AE15" s="27"/>
      <c r="AF15" s="27"/>
      <c r="AG15" s="27"/>
      <c r="AH15" s="27"/>
      <c r="AI15" s="27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101"/>
      <c r="AW15" s="30"/>
      <c r="AX15" s="30"/>
      <c r="BW15" s="30"/>
      <c r="BX15" s="30"/>
      <c r="BY15" s="35"/>
    </row>
    <row r="16" spans="1:77" ht="13.5" hidden="1" thickBot="1">
      <c r="A16" s="133"/>
      <c r="B16" s="134"/>
      <c r="C16" s="135"/>
      <c r="D16" s="136"/>
      <c r="E16" s="77"/>
      <c r="F16" s="78">
        <f>IF(N15=1,3,IF(N15=3,1,0))</f>
        <v>0</v>
      </c>
      <c r="G16" s="79"/>
      <c r="H16" s="80">
        <f>IF(N15=2,3,IF(N15=3,1,0))</f>
        <v>0</v>
      </c>
      <c r="I16" s="81"/>
      <c r="J16" s="166"/>
      <c r="K16" s="167"/>
      <c r="L16" s="167"/>
      <c r="M16" s="168"/>
      <c r="N16" s="2"/>
      <c r="O16" s="6"/>
      <c r="P16" s="6"/>
      <c r="Q16" s="6"/>
      <c r="R16" s="6"/>
      <c r="S16" s="6"/>
      <c r="T16" s="7"/>
      <c r="U16" s="169"/>
      <c r="V16" s="101"/>
      <c r="W16" s="101"/>
      <c r="X16" s="101"/>
      <c r="Y16" s="101"/>
      <c r="Z16" s="101"/>
      <c r="AA16" s="101"/>
      <c r="AB16" s="101"/>
      <c r="AC16" s="101"/>
      <c r="AD16" s="101"/>
      <c r="AJ16" s="170"/>
      <c r="AW16" s="165"/>
      <c r="AX16" s="100"/>
      <c r="BW16" s="101"/>
      <c r="BX16" s="102"/>
      <c r="BY16" s="35"/>
    </row>
    <row r="17" spans="1:77" ht="13.5" thickBot="1">
      <c r="A17" s="140">
        <v>39614</v>
      </c>
      <c r="B17" s="141" t="s">
        <v>5</v>
      </c>
      <c r="C17" s="142">
        <v>0.8645833333333334</v>
      </c>
      <c r="D17" s="143" t="s">
        <v>55</v>
      </c>
      <c r="E17" s="30"/>
      <c r="F17" s="171" t="s">
        <v>12</v>
      </c>
      <c r="G17" s="172" t="s">
        <v>7</v>
      </c>
      <c r="H17" s="143" t="s">
        <v>10</v>
      </c>
      <c r="I17" s="30"/>
      <c r="J17" s="12"/>
      <c r="K17" s="146" t="s">
        <v>7</v>
      </c>
      <c r="L17" s="13"/>
      <c r="M17" s="137"/>
      <c r="N17" s="3">
        <f t="shared" si="0"/>
      </c>
      <c r="O17" s="6" t="e">
        <f>IF(AND(#REF!&lt;&gt;"",#REF!=N17),3,0)</f>
        <v>#REF!</v>
      </c>
      <c r="P17" s="6" t="e">
        <f>IF(AND(#REF!&lt;&gt;"",#REF!=J17),1,0)</f>
        <v>#REF!</v>
      </c>
      <c r="Q17" s="6"/>
      <c r="R17" s="60" t="e">
        <f>IF(AND(S17&lt;&gt;"",S17=5),3,0)</f>
        <v>#REF!</v>
      </c>
      <c r="S17" s="6" t="e">
        <f>SUM(O17:Q17)</f>
        <v>#REF!</v>
      </c>
      <c r="T17" s="7" t="e">
        <f>SUM(O17:R17)</f>
        <v>#REF!</v>
      </c>
      <c r="U17" s="30"/>
      <c r="V17" s="27"/>
      <c r="W17" s="27"/>
      <c r="X17" s="27"/>
      <c r="Y17" s="27"/>
      <c r="Z17" s="27"/>
      <c r="AA17" s="27"/>
      <c r="AB17" s="102"/>
      <c r="AC17" s="27"/>
      <c r="AD17" s="30"/>
      <c r="AE17" s="317" t="s">
        <v>39</v>
      </c>
      <c r="AF17" s="318"/>
      <c r="AG17" s="318"/>
      <c r="AH17" s="319"/>
      <c r="AI17" s="173"/>
      <c r="AJ17" s="30"/>
      <c r="AK17" s="174"/>
      <c r="AL17" s="175" t="s">
        <v>2</v>
      </c>
      <c r="AM17" s="176" t="s">
        <v>47</v>
      </c>
      <c r="AN17" s="175"/>
      <c r="AO17" s="175" t="s">
        <v>3</v>
      </c>
      <c r="AP17" s="176" t="s">
        <v>47</v>
      </c>
      <c r="AQ17" s="175" t="s">
        <v>2</v>
      </c>
      <c r="AR17" s="175"/>
      <c r="AS17" s="175" t="s">
        <v>3</v>
      </c>
      <c r="AT17" s="176"/>
      <c r="AU17" s="177" t="s">
        <v>48</v>
      </c>
      <c r="AV17" s="178"/>
      <c r="AW17" s="179" t="s">
        <v>65</v>
      </c>
      <c r="AX17" s="30"/>
      <c r="BW17" s="30"/>
      <c r="BX17" s="30"/>
      <c r="BY17" s="35"/>
    </row>
    <row r="18" spans="1:77" ht="13.5" hidden="1" thickBot="1">
      <c r="A18" s="180"/>
      <c r="B18" s="181"/>
      <c r="C18" s="182"/>
      <c r="D18" s="181"/>
      <c r="E18" s="183"/>
      <c r="F18" s="184">
        <f>IF(N17=1,3,IF(N17=3,1,0))</f>
        <v>0</v>
      </c>
      <c r="G18" s="185"/>
      <c r="H18" s="186">
        <f>IF(N17=2,3,IF(N17=3,1,0))</f>
        <v>0</v>
      </c>
      <c r="I18" s="187"/>
      <c r="J18" s="188"/>
      <c r="K18" s="188"/>
      <c r="L18" s="188"/>
      <c r="M18" s="189"/>
      <c r="N18" s="190">
        <f>COUNTBLANK(N7:N17)</f>
        <v>11</v>
      </c>
      <c r="O18" s="191"/>
      <c r="P18" s="191"/>
      <c r="Q18" s="191"/>
      <c r="R18" s="191"/>
      <c r="S18" s="191"/>
      <c r="T18" s="192" t="e">
        <f>SUM(T7:T17)</f>
        <v>#REF!</v>
      </c>
      <c r="U18" s="169"/>
      <c r="V18" s="101"/>
      <c r="W18" s="101"/>
      <c r="X18" s="101"/>
      <c r="Y18" s="101"/>
      <c r="Z18" s="101"/>
      <c r="AA18" s="101"/>
      <c r="AB18" s="102"/>
      <c r="AC18" s="102"/>
      <c r="AD18" s="102"/>
      <c r="AE18" s="193"/>
      <c r="AF18" s="35"/>
      <c r="AG18" s="35"/>
      <c r="AH18" s="35"/>
      <c r="AI18" s="194"/>
      <c r="AK18" s="193"/>
      <c r="AL18" s="35"/>
      <c r="AM18" s="35"/>
      <c r="AN18" s="35"/>
      <c r="AO18" s="35"/>
      <c r="AP18" s="35"/>
      <c r="AQ18" s="35"/>
      <c r="AR18" s="35"/>
      <c r="AS18" s="35"/>
      <c r="AT18" s="35"/>
      <c r="AU18" s="194"/>
      <c r="AW18" s="72"/>
      <c r="AX18" s="100"/>
      <c r="BW18" s="101"/>
      <c r="BX18" s="102"/>
      <c r="BY18" s="35"/>
    </row>
    <row r="19" spans="1:77" ht="13.5" thickBo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181"/>
      <c r="P19" s="181"/>
      <c r="Q19" s="181"/>
      <c r="R19" s="181"/>
      <c r="S19" s="181"/>
      <c r="T19" s="30"/>
      <c r="U19" s="30"/>
      <c r="V19" s="27"/>
      <c r="W19" s="27"/>
      <c r="X19" s="27"/>
      <c r="Y19" s="27"/>
      <c r="Z19" s="27"/>
      <c r="AA19" s="27"/>
      <c r="AB19" s="196"/>
      <c r="AC19" s="27"/>
      <c r="AD19" s="30"/>
      <c r="AE19" s="63" t="s">
        <v>40</v>
      </c>
      <c r="AF19" s="289">
        <v>39624</v>
      </c>
      <c r="AG19" s="290" t="s">
        <v>5</v>
      </c>
      <c r="AH19" s="291">
        <v>0.8645833333333334</v>
      </c>
      <c r="AI19" s="292" t="s">
        <v>54</v>
      </c>
      <c r="AJ19" s="30"/>
      <c r="AK19" s="64" t="s">
        <v>60</v>
      </c>
      <c r="AL19" s="197">
        <f>IF(AV7=1,AL7,IF(AV7=2,AO7,""))</f>
      </c>
      <c r="AM19" s="298" t="s">
        <v>78</v>
      </c>
      <c r="AN19" s="67" t="s">
        <v>7</v>
      </c>
      <c r="AO19" s="198">
        <f>IF(AV9=1,AL9,IF(AV9=2,AO9,""))</f>
      </c>
      <c r="AP19" s="303" t="s">
        <v>78</v>
      </c>
      <c r="AQ19" s="18"/>
      <c r="AR19" s="67" t="s">
        <v>7</v>
      </c>
      <c r="AS19" s="19"/>
      <c r="AT19" s="69"/>
      <c r="AU19" s="70">
        <f>IF(AND(AQ19="",AS19=""),"",IF(AQ19&gt;AS19,1,IF(AQ19&lt;AS19,2,3)))</f>
      </c>
      <c r="AV19" s="71">
        <f>IF(OR(AU19=1,AU19=2)=TRUE,AU19,IF(AU19="","",IF(AND(AU19=3,AM19="*")=TRUE,1,IF(AND(AU19=3,AP19="*"),2,""))))</f>
      </c>
      <c r="AW19" s="72" t="e">
        <f>SUM(AZ19:BG19)</f>
        <v>#REF!</v>
      </c>
      <c r="AX19" s="30"/>
      <c r="AY19" s="58" t="e">
        <f>SUM(BA19:BC19)</f>
        <v>#REF!</v>
      </c>
      <c r="AZ19" s="58" t="e">
        <f>IF(AND(AY19&lt;&gt;"",AY19=5),3,0)</f>
        <v>#REF!</v>
      </c>
      <c r="BA19" s="59" t="e">
        <f>IF(AND(#REF!&lt;&gt;"",#REF!=AU19),3,0)</f>
        <v>#REF!</v>
      </c>
      <c r="BB19" s="58" t="e">
        <f>IF(AND(#REF!&lt;&gt;"",#REF!=AQ19),1,0)</f>
        <v>#REF!</v>
      </c>
      <c r="BC19" s="58" t="e">
        <f>IF(AND(#REF!&lt;&gt;"",#REF!=AS19),1,0)</f>
        <v>#REF!</v>
      </c>
      <c r="BD19" s="58" t="e">
        <f>IF(AND(#REF!&lt;&gt;"",#REF!=AL19),15,0)</f>
        <v>#REF!</v>
      </c>
      <c r="BE19" s="58" t="e">
        <f>IF(AND(#REF!&lt;&gt;"",#REF!=AO19),15,0)</f>
        <v>#REF!</v>
      </c>
      <c r="BF19" s="58" t="e">
        <f>IF(AND(#REF!&lt;&gt;"",#REF!=AL19),12,0)</f>
        <v>#REF!</v>
      </c>
      <c r="BG19" s="58" t="e">
        <f>IF(AND(#REF!&lt;&gt;"",#REF!=AO19),12,0)</f>
        <v>#REF!</v>
      </c>
      <c r="BN19" s="58">
        <v>3</v>
      </c>
      <c r="BO19" s="58">
        <v>2</v>
      </c>
      <c r="BP19" s="58">
        <v>1</v>
      </c>
      <c r="BQ19" s="58">
        <v>1</v>
      </c>
      <c r="BR19" s="58">
        <v>10</v>
      </c>
      <c r="BS19" s="58">
        <v>10</v>
      </c>
      <c r="BT19" s="58">
        <v>8</v>
      </c>
      <c r="BU19" s="58">
        <v>8</v>
      </c>
      <c r="BW19" s="30"/>
      <c r="BX19" s="30"/>
      <c r="BY19" s="35"/>
    </row>
    <row r="20" spans="1:77" ht="13.5" thickBot="1">
      <c r="A20" s="199" t="s">
        <v>13</v>
      </c>
      <c r="B20" s="200"/>
      <c r="C20" s="200"/>
      <c r="D20" s="201"/>
      <c r="E20" s="30"/>
      <c r="F20" s="175" t="s">
        <v>2</v>
      </c>
      <c r="G20" s="175"/>
      <c r="H20" s="175" t="s">
        <v>3</v>
      </c>
      <c r="I20" s="30"/>
      <c r="J20" s="202" t="s">
        <v>2</v>
      </c>
      <c r="K20" s="175"/>
      <c r="L20" s="175" t="s">
        <v>3</v>
      </c>
      <c r="M20" s="203"/>
      <c r="N20" s="204" t="s">
        <v>4</v>
      </c>
      <c r="O20" s="205"/>
      <c r="P20" s="206"/>
      <c r="Q20" s="206"/>
      <c r="R20" s="206"/>
      <c r="S20" s="206"/>
      <c r="T20" s="207" t="s">
        <v>65</v>
      </c>
      <c r="U20" s="27"/>
      <c r="V20" s="208" t="s">
        <v>42</v>
      </c>
      <c r="W20" s="209"/>
      <c r="X20" s="209" t="s">
        <v>43</v>
      </c>
      <c r="Y20" s="209" t="s">
        <v>44</v>
      </c>
      <c r="Z20" s="209" t="s">
        <v>45</v>
      </c>
      <c r="AA20" s="210" t="s">
        <v>46</v>
      </c>
      <c r="AB20" s="211"/>
      <c r="AC20" s="207" t="s">
        <v>65</v>
      </c>
      <c r="AD20" s="30"/>
      <c r="AE20" s="139" t="s">
        <v>41</v>
      </c>
      <c r="AF20" s="212">
        <v>39625</v>
      </c>
      <c r="AG20" s="141" t="s">
        <v>14</v>
      </c>
      <c r="AH20" s="142">
        <v>0.8645833333333334</v>
      </c>
      <c r="AI20" s="143" t="s">
        <v>56</v>
      </c>
      <c r="AJ20" s="30"/>
      <c r="AK20" s="144" t="s">
        <v>61</v>
      </c>
      <c r="AL20" s="145">
        <f>IF(AV11=1,AL11,IF(AV11=2,AO11,""))</f>
      </c>
      <c r="AM20" s="302" t="s">
        <v>78</v>
      </c>
      <c r="AN20" s="146" t="s">
        <v>7</v>
      </c>
      <c r="AO20" s="147">
        <f>IF(AV13=1,AL13,IF(AV13=2,AO13,""))</f>
      </c>
      <c r="AP20" s="306" t="s">
        <v>78</v>
      </c>
      <c r="AQ20" s="12"/>
      <c r="AR20" s="146"/>
      <c r="AS20" s="21"/>
      <c r="AT20" s="148"/>
      <c r="AU20" s="149">
        <f>IF(AND(AQ20="",AS20=""),"",IF(AQ20&gt;AS20,1,IF(AQ20&lt;AS20,2,3)))</f>
      </c>
      <c r="AV20" s="71">
        <f>IF(OR(AU20=1,AU20=2)=TRUE,AU20,IF(AU20="","",IF(AND(AU20=3,AM20="*")=TRUE,1,IF(AND(AU20=3,AP20="*"),2,""))))</f>
      </c>
      <c r="AW20" s="72" t="e">
        <f>SUM(AZ20:BG20)</f>
        <v>#REF!</v>
      </c>
      <c r="AX20" s="30"/>
      <c r="AY20" s="58" t="e">
        <f aca="true" t="shared" si="1" ref="AY20:AY25">SUM(BA20:BC20)</f>
        <v>#REF!</v>
      </c>
      <c r="AZ20" s="58" t="e">
        <f aca="true" t="shared" si="2" ref="AZ20:AZ25">IF(AND(AY20&lt;&gt;"",AY20=5),3,0)</f>
        <v>#REF!</v>
      </c>
      <c r="BA20" s="59" t="e">
        <f>IF(AND(#REF!&lt;&gt;"",#REF!=AU20),3,0)</f>
        <v>#REF!</v>
      </c>
      <c r="BB20" s="58" t="e">
        <f>IF(AND(#REF!&lt;&gt;"",#REF!=AQ20),1,0)</f>
        <v>#REF!</v>
      </c>
      <c r="BC20" s="58" t="e">
        <f>IF(AND(#REF!&lt;&gt;"",#REF!=AS20),1,0)</f>
        <v>#REF!</v>
      </c>
      <c r="BD20" s="58" t="e">
        <f>IF(AND(#REF!&lt;&gt;"",#REF!=AL20),15,0)</f>
        <v>#REF!</v>
      </c>
      <c r="BE20" s="58" t="e">
        <f>IF(AND(#REF!&lt;&gt;"",#REF!=AO20),15,0)</f>
        <v>#REF!</v>
      </c>
      <c r="BF20" s="58" t="e">
        <f>IF(AND(#REF!&lt;&gt;"",#REF!=AL20),12,0)</f>
        <v>#REF!</v>
      </c>
      <c r="BG20" s="58" t="e">
        <f>IF(AND(#REF!&lt;&gt;"",#REF!=AO20),12,0)</f>
        <v>#REF!</v>
      </c>
      <c r="BW20" s="30"/>
      <c r="BX20" s="30"/>
      <c r="BY20" s="35"/>
    </row>
    <row r="21" spans="1:77" ht="13.5" thickBot="1">
      <c r="A21" s="284">
        <v>39607</v>
      </c>
      <c r="B21" s="267" t="s">
        <v>14</v>
      </c>
      <c r="C21" s="268">
        <v>0.75</v>
      </c>
      <c r="D21" s="269" t="s">
        <v>55</v>
      </c>
      <c r="E21" s="30"/>
      <c r="F21" s="270" t="s">
        <v>15</v>
      </c>
      <c r="G21" s="271" t="s">
        <v>7</v>
      </c>
      <c r="H21" s="269" t="s">
        <v>16</v>
      </c>
      <c r="I21" s="30"/>
      <c r="J21" s="16"/>
      <c r="K21" s="297" t="s">
        <v>7</v>
      </c>
      <c r="L21" s="17"/>
      <c r="M21" s="285"/>
      <c r="N21" s="4">
        <f>IF(AND(J21="",L21=""),"",IF(J21&gt;L21,1,IF(J21&lt;L21,2,3)))</f>
      </c>
      <c r="O21" s="6" t="e">
        <f>IF(AND(#REF!&lt;&gt;"",#REF!=N21),3,0)</f>
        <v>#REF!</v>
      </c>
      <c r="P21" s="6" t="e">
        <f>IF(AND(#REF!&lt;&gt;"",#REF!=J21),1,0)</f>
        <v>#REF!</v>
      </c>
      <c r="Q21" s="6" t="e">
        <f>IF(AND(#REF!&lt;&gt;"",#REF!=L21),1,0)</f>
        <v>#REF!</v>
      </c>
      <c r="R21" s="60" t="e">
        <f>IF(AND(S21&lt;&gt;"",S21=5),3,0)</f>
        <v>#REF!</v>
      </c>
      <c r="S21" s="6" t="e">
        <f>SUM(O21:Q21)</f>
        <v>#REF!</v>
      </c>
      <c r="T21" s="7" t="e">
        <f>SUM(O21:R21)</f>
        <v>#REF!</v>
      </c>
      <c r="U21" s="27"/>
      <c r="V21" s="14"/>
      <c r="W21" s="285" t="s">
        <v>15</v>
      </c>
      <c r="X21" s="285">
        <f>F22+F28+F32</f>
        <v>0</v>
      </c>
      <c r="Y21" s="286">
        <f>J21+J27+J31</f>
        <v>0</v>
      </c>
      <c r="Z21" s="286">
        <f>L21+L27+L31</f>
        <v>0</v>
      </c>
      <c r="AA21" s="287">
        <f>Y21-Z21</f>
        <v>0</v>
      </c>
      <c r="AB21" s="62" t="e">
        <f>IF(AND(#REF!&lt;&gt;"",#REF!=V21),10,0)</f>
        <v>#REF!</v>
      </c>
      <c r="AC21" s="7" t="e">
        <f>SUM(AB21)</f>
        <v>#REF!</v>
      </c>
      <c r="AD21" s="30"/>
      <c r="AE21" s="30"/>
      <c r="AF21" s="30"/>
      <c r="AG21" s="30"/>
      <c r="AH21" s="30"/>
      <c r="AI21" s="30"/>
      <c r="AJ21" s="30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W21" s="27"/>
      <c r="AX21" s="30"/>
      <c r="AY21" s="58"/>
      <c r="AZ21" s="58"/>
      <c r="BA21" s="59"/>
      <c r="BB21" s="58"/>
      <c r="BC21" s="58"/>
      <c r="BW21" s="30"/>
      <c r="BX21" s="30"/>
      <c r="BY21" s="35"/>
    </row>
    <row r="22" spans="1:77" ht="13.5" hidden="1" thickBot="1">
      <c r="A22" s="133"/>
      <c r="B22" s="74"/>
      <c r="C22" s="75"/>
      <c r="D22" s="76"/>
      <c r="E22" s="77"/>
      <c r="F22" s="78">
        <f>IF(N21=1,3,IF(N21=3,1,0))</f>
        <v>0</v>
      </c>
      <c r="G22" s="79"/>
      <c r="H22" s="80">
        <f>IF(N21=2,3,IF(N21=3,1,0))</f>
        <v>0</v>
      </c>
      <c r="I22" s="81"/>
      <c r="J22" s="82"/>
      <c r="K22" s="83"/>
      <c r="L22" s="84"/>
      <c r="M22" s="85"/>
      <c r="N22" s="1"/>
      <c r="O22" s="6"/>
      <c r="P22" s="6"/>
      <c r="Q22" s="6"/>
      <c r="R22" s="6"/>
      <c r="S22" s="6"/>
      <c r="T22" s="7"/>
      <c r="U22" s="81"/>
      <c r="V22" s="61"/>
      <c r="W22" s="86"/>
      <c r="X22" s="86"/>
      <c r="Y22" s="86"/>
      <c r="Z22" s="86"/>
      <c r="AA22" s="88"/>
      <c r="AB22" s="162"/>
      <c r="AC22" s="162"/>
      <c r="AD22" s="213"/>
      <c r="AJ22" s="170"/>
      <c r="AW22" s="165"/>
      <c r="AX22" s="100"/>
      <c r="AY22" s="58"/>
      <c r="AZ22" s="58"/>
      <c r="BA22" s="59"/>
      <c r="BB22" s="58"/>
      <c r="BC22" s="58"/>
      <c r="BW22" s="101"/>
      <c r="BX22" s="102"/>
      <c r="BY22" s="35"/>
    </row>
    <row r="23" spans="1:77" ht="13.5" thickBot="1">
      <c r="A23" s="103">
        <v>39607</v>
      </c>
      <c r="B23" s="214" t="s">
        <v>17</v>
      </c>
      <c r="C23" s="215">
        <v>0.8645833333333334</v>
      </c>
      <c r="D23" s="216" t="s">
        <v>55</v>
      </c>
      <c r="E23" s="30"/>
      <c r="F23" s="217" t="s">
        <v>18</v>
      </c>
      <c r="G23" s="218" t="s">
        <v>7</v>
      </c>
      <c r="H23" s="216" t="s">
        <v>19</v>
      </c>
      <c r="I23" s="30"/>
      <c r="J23" s="10"/>
      <c r="K23" s="110" t="s">
        <v>7</v>
      </c>
      <c r="L23" s="11"/>
      <c r="M23" s="111"/>
      <c r="N23" s="1">
        <f>IF(AND(J23="",L23=""),"",IF(J23&gt;L23,1,IF(J23&lt;L23,2,3)))</f>
      </c>
      <c r="O23" s="6" t="e">
        <f>IF(AND(#REF!&lt;&gt;"",#REF!=N23),3,0)</f>
        <v>#REF!</v>
      </c>
      <c r="P23" s="6" t="e">
        <f>IF(AND(#REF!&lt;&gt;"",#REF!=J23),1,0)</f>
        <v>#REF!</v>
      </c>
      <c r="Q23" s="6"/>
      <c r="R23" s="60" t="e">
        <f>IF(AND(S23&lt;&gt;"",S23=5),3,0)</f>
        <v>#REF!</v>
      </c>
      <c r="S23" s="6" t="e">
        <f>SUM(O23:Q23)</f>
        <v>#REF!</v>
      </c>
      <c r="T23" s="7" t="e">
        <f>SUM(O23:R23)</f>
        <v>#REF!</v>
      </c>
      <c r="U23" s="27"/>
      <c r="V23" s="14"/>
      <c r="W23" s="111" t="s">
        <v>16</v>
      </c>
      <c r="X23" s="111">
        <f>H22+F26+H30</f>
        <v>0</v>
      </c>
      <c r="Y23" s="112">
        <f>L21+J25+L29</f>
        <v>0</v>
      </c>
      <c r="Z23" s="112">
        <f>J21+L25+J29</f>
        <v>0</v>
      </c>
      <c r="AA23" s="113">
        <f>Y23-Z23</f>
        <v>0</v>
      </c>
      <c r="AB23" s="62" t="e">
        <f>IF(AND(#REF!&lt;&gt;"",#REF!=V23),10,0)</f>
        <v>#REF!</v>
      </c>
      <c r="AC23" s="7" t="e">
        <f>SUM(AB23)</f>
        <v>#REF!</v>
      </c>
      <c r="AD23" s="30"/>
      <c r="AE23" s="219" t="s">
        <v>63</v>
      </c>
      <c r="AF23" s="220"/>
      <c r="AG23" s="220"/>
      <c r="AH23" s="221"/>
      <c r="AI23" s="210"/>
      <c r="AJ23" s="27"/>
      <c r="AK23" s="174"/>
      <c r="AL23" s="175" t="s">
        <v>2</v>
      </c>
      <c r="AM23" s="176" t="s">
        <v>47</v>
      </c>
      <c r="AN23" s="175"/>
      <c r="AO23" s="175" t="s">
        <v>3</v>
      </c>
      <c r="AP23" s="176" t="s">
        <v>47</v>
      </c>
      <c r="AQ23" s="175" t="s">
        <v>2</v>
      </c>
      <c r="AR23" s="175"/>
      <c r="AS23" s="175" t="s">
        <v>3</v>
      </c>
      <c r="AT23" s="176"/>
      <c r="AU23" s="177" t="s">
        <v>48</v>
      </c>
      <c r="AV23" s="178"/>
      <c r="AW23" s="179" t="s">
        <v>65</v>
      </c>
      <c r="AX23" s="30"/>
      <c r="AY23" s="58"/>
      <c r="AZ23" s="58"/>
      <c r="BA23" s="59"/>
      <c r="BB23" s="58"/>
      <c r="BC23" s="58"/>
      <c r="BW23" s="30"/>
      <c r="BX23" s="30"/>
      <c r="BY23" s="35"/>
    </row>
    <row r="24" spans="1:77" ht="13.5" hidden="1" thickBot="1">
      <c r="A24" s="73"/>
      <c r="B24" s="74"/>
      <c r="C24" s="75"/>
      <c r="D24" s="76"/>
      <c r="E24" s="77"/>
      <c r="F24" s="78">
        <f>IF(N23=1,3,IF(N23=3,1,0))</f>
        <v>0</v>
      </c>
      <c r="G24" s="79"/>
      <c r="H24" s="80">
        <f>IF(N23=2,3,IF(N23=3,1,0))</f>
        <v>0</v>
      </c>
      <c r="I24" s="81"/>
      <c r="J24" s="109"/>
      <c r="K24" s="83"/>
      <c r="L24" s="83"/>
      <c r="M24" s="85"/>
      <c r="N24" s="1"/>
      <c r="O24" s="6"/>
      <c r="P24" s="6"/>
      <c r="Q24" s="6"/>
      <c r="R24" s="6"/>
      <c r="S24" s="6"/>
      <c r="T24" s="7"/>
      <c r="U24" s="81"/>
      <c r="V24" s="61"/>
      <c r="W24" s="86"/>
      <c r="X24" s="86"/>
      <c r="Y24" s="86"/>
      <c r="Z24" s="86"/>
      <c r="AA24" s="88"/>
      <c r="AB24" s="162"/>
      <c r="AC24" s="162"/>
      <c r="AD24" s="222"/>
      <c r="AE24" s="223"/>
      <c r="AF24" s="162"/>
      <c r="AG24" s="162"/>
      <c r="AH24" s="162"/>
      <c r="AI24" s="89"/>
      <c r="AJ24" s="224"/>
      <c r="AK24" s="223"/>
      <c r="AL24" s="162"/>
      <c r="AM24" s="162"/>
      <c r="AN24" s="162"/>
      <c r="AO24" s="162"/>
      <c r="AP24" s="162"/>
      <c r="AQ24" s="162"/>
      <c r="AR24" s="162"/>
      <c r="AS24" s="162"/>
      <c r="AT24" s="162"/>
      <c r="AU24" s="89"/>
      <c r="AV24" s="132"/>
      <c r="AW24" s="165"/>
      <c r="AX24" s="100"/>
      <c r="AY24" s="58" t="e">
        <f t="shared" si="1"/>
        <v>#REF!</v>
      </c>
      <c r="AZ24" s="58" t="e">
        <f t="shared" si="2"/>
        <v>#REF!</v>
      </c>
      <c r="BA24" s="59" t="e">
        <f>IF(AND(#REF!&lt;&gt;"",#REF!=AU24),3,0)</f>
        <v>#REF!</v>
      </c>
      <c r="BB24" s="58" t="e">
        <f>IF(AND(#REF!&lt;&gt;"",#REF!=AQ24),1,0)</f>
        <v>#REF!</v>
      </c>
      <c r="BC24" s="58" t="e">
        <f>IF(AND(#REF!&lt;&gt;"",#REF!=AS24),1,0)</f>
        <v>#REF!</v>
      </c>
      <c r="BW24" s="101"/>
      <c r="BX24" s="102"/>
      <c r="BY24" s="35"/>
    </row>
    <row r="25" spans="1:77" ht="13.5" thickBot="1">
      <c r="A25" s="266">
        <v>39611</v>
      </c>
      <c r="B25" s="279" t="s">
        <v>17</v>
      </c>
      <c r="C25" s="280">
        <v>0.75</v>
      </c>
      <c r="D25" s="274" t="s">
        <v>56</v>
      </c>
      <c r="E25" s="30"/>
      <c r="F25" s="272" t="s">
        <v>16</v>
      </c>
      <c r="G25" s="273" t="s">
        <v>7</v>
      </c>
      <c r="H25" s="274" t="s">
        <v>18</v>
      </c>
      <c r="I25" s="30"/>
      <c r="J25" s="10"/>
      <c r="K25" s="129" t="s">
        <v>7</v>
      </c>
      <c r="L25" s="11"/>
      <c r="M25" s="128"/>
      <c r="N25" s="1">
        <f>IF(AND(J25="",L25=""),"",IF(J25&gt;L25,1,IF(J25&lt;L25,2,3)))</f>
      </c>
      <c r="O25" s="6" t="e">
        <f>IF(AND(#REF!&lt;&gt;"",#REF!=N25),3,0)</f>
        <v>#REF!</v>
      </c>
      <c r="P25" s="6" t="e">
        <f>IF(AND(#REF!&lt;&gt;"",#REF!=J25),1,0)</f>
        <v>#REF!</v>
      </c>
      <c r="Q25" s="6"/>
      <c r="R25" s="60" t="e">
        <f>IF(AND(S25&lt;&gt;"",S25=5),3,0)</f>
        <v>#REF!</v>
      </c>
      <c r="S25" s="6" t="e">
        <f>SUM(O25:Q25)</f>
        <v>#REF!</v>
      </c>
      <c r="T25" s="7" t="e">
        <f>SUM(O25:R25)</f>
        <v>#REF!</v>
      </c>
      <c r="U25" s="27"/>
      <c r="V25" s="14"/>
      <c r="W25" s="128" t="s">
        <v>18</v>
      </c>
      <c r="X25" s="128">
        <f>F24+H26+H32</f>
        <v>0</v>
      </c>
      <c r="Y25" s="128">
        <f>J23+L25+L31</f>
        <v>0</v>
      </c>
      <c r="Z25" s="128">
        <f>L23+J25+J31</f>
        <v>0</v>
      </c>
      <c r="AA25" s="288">
        <f>Y25-Z25</f>
        <v>0</v>
      </c>
      <c r="AB25" s="62" t="e">
        <f>IF(AND(#REF!&lt;&gt;"",#REF!=V25),10,0)</f>
        <v>#REF!</v>
      </c>
      <c r="AC25" s="7" t="e">
        <f>SUM(AB25)</f>
        <v>#REF!</v>
      </c>
      <c r="AD25" s="30"/>
      <c r="AE25" s="225" t="s">
        <v>62</v>
      </c>
      <c r="AF25" s="293">
        <v>39628</v>
      </c>
      <c r="AG25" s="294" t="s">
        <v>14</v>
      </c>
      <c r="AH25" s="295">
        <v>0.8645833333333334</v>
      </c>
      <c r="AI25" s="296" t="s">
        <v>55</v>
      </c>
      <c r="AJ25" s="27"/>
      <c r="AK25" s="226" t="s">
        <v>64</v>
      </c>
      <c r="AL25" s="227">
        <f>IF(AV19=1,AL19,IF(AV19=2,AO19,""))</f>
      </c>
      <c r="AM25" s="308" t="s">
        <v>78</v>
      </c>
      <c r="AN25" s="228" t="s">
        <v>7</v>
      </c>
      <c r="AO25" s="229">
        <f>IF(AV20=1,AL20,IF(AV20=2,AO20,""))</f>
      </c>
      <c r="AP25" s="307" t="s">
        <v>78</v>
      </c>
      <c r="AQ25" s="22"/>
      <c r="AR25" s="228" t="s">
        <v>7</v>
      </c>
      <c r="AS25" s="23"/>
      <c r="AT25" s="230"/>
      <c r="AU25" s="231">
        <f>IF(AND(AQ25="",AS25=""),"",IF(AQ25&gt;AS25,1,IF(AQ25&lt;AS25,2,3)))</f>
      </c>
      <c r="AV25" s="71">
        <f>IF(OR(AU25=1,AU25=2)=TRUE,AU25,IF(AU25="","",IF(AND(AU25=3,AM25="*")=TRUE,1,IF(AND(AU25=3,AP25="*"),2,""))))</f>
      </c>
      <c r="AW25" s="72" t="e">
        <f>SUM(AZ25:BG25)</f>
        <v>#REF!</v>
      </c>
      <c r="AX25" s="30"/>
      <c r="AY25" s="58" t="e">
        <f t="shared" si="1"/>
        <v>#REF!</v>
      </c>
      <c r="AZ25" s="58" t="e">
        <f t="shared" si="2"/>
        <v>#REF!</v>
      </c>
      <c r="BA25" s="59" t="e">
        <f>IF(AND(#REF!&lt;&gt;"",#REF!=AU25),3,0)</f>
        <v>#REF!</v>
      </c>
      <c r="BB25" s="58" t="e">
        <f>IF(AND(#REF!&lt;&gt;"",#REF!=AQ25),1,0)</f>
        <v>#REF!</v>
      </c>
      <c r="BC25" s="58" t="e">
        <f>IF(AND(#REF!&lt;&gt;"",#REF!=AS25),1,0)</f>
        <v>#REF!</v>
      </c>
      <c r="BD25" s="58" t="e">
        <f>IF(AND(#REF!&lt;&gt;"",#REF!=AL25),28,0)</f>
        <v>#REF!</v>
      </c>
      <c r="BE25" s="58" t="e">
        <f>IF(AND(#REF!&lt;&gt;"",#REF!=AO25),28,0)</f>
        <v>#REF!</v>
      </c>
      <c r="BF25" s="58" t="e">
        <f>IF(AND(#REF!&lt;&gt;"",#REF!=AL25),22,0)</f>
        <v>#REF!</v>
      </c>
      <c r="BG25" s="58" t="e">
        <f>IF(AND(#REF!&lt;&gt;"",#REF!=AO25),22,0)</f>
        <v>#REF!</v>
      </c>
      <c r="BN25" s="58">
        <v>3</v>
      </c>
      <c r="BO25" s="58">
        <v>2</v>
      </c>
      <c r="BP25" s="58">
        <v>1</v>
      </c>
      <c r="BQ25" s="58">
        <v>1</v>
      </c>
      <c r="BR25" s="58">
        <v>20</v>
      </c>
      <c r="BS25" s="58">
        <v>20</v>
      </c>
      <c r="BT25" s="58">
        <v>17</v>
      </c>
      <c r="BU25" s="58">
        <v>17</v>
      </c>
      <c r="BW25" s="30"/>
      <c r="BX25" s="30"/>
      <c r="BY25" s="35"/>
    </row>
    <row r="26" spans="1:77" ht="13.5" hidden="1" thickBot="1">
      <c r="A26" s="73"/>
      <c r="B26" s="122"/>
      <c r="C26" s="123"/>
      <c r="D26" s="124"/>
      <c r="E26" s="77"/>
      <c r="F26" s="78">
        <f>IF(N25=1,3,IF(N25=3,1,0))</f>
        <v>0</v>
      </c>
      <c r="G26" s="79"/>
      <c r="H26" s="80">
        <f>IF(N25=2,3,IF(N25=3,1,0))</f>
        <v>0</v>
      </c>
      <c r="I26" s="81"/>
      <c r="J26" s="109"/>
      <c r="K26" s="83"/>
      <c r="L26" s="83"/>
      <c r="M26" s="85"/>
      <c r="N26" s="1"/>
      <c r="O26" s="6"/>
      <c r="P26" s="6"/>
      <c r="Q26" s="6"/>
      <c r="R26" s="6"/>
      <c r="S26" s="6"/>
      <c r="T26" s="7"/>
      <c r="U26" s="81"/>
      <c r="V26" s="61"/>
      <c r="W26" s="86"/>
      <c r="X26" s="86"/>
      <c r="Y26" s="86"/>
      <c r="Z26" s="86"/>
      <c r="AA26" s="88"/>
      <c r="AB26" s="162"/>
      <c r="AC26" s="162"/>
      <c r="AD26" s="213"/>
      <c r="AJ26" s="232"/>
      <c r="AW26" s="165"/>
      <c r="AX26" s="100"/>
      <c r="BW26" s="101"/>
      <c r="BX26" s="102"/>
      <c r="BY26" s="35"/>
    </row>
    <row r="27" spans="1:77" ht="13.5" thickBot="1">
      <c r="A27" s="103">
        <v>39611</v>
      </c>
      <c r="B27" s="104" t="s">
        <v>14</v>
      </c>
      <c r="C27" s="105">
        <v>0.8645833333333334</v>
      </c>
      <c r="D27" s="106" t="s">
        <v>56</v>
      </c>
      <c r="E27" s="30"/>
      <c r="F27" s="107" t="s">
        <v>15</v>
      </c>
      <c r="G27" s="108" t="s">
        <v>7</v>
      </c>
      <c r="H27" s="106" t="s">
        <v>19</v>
      </c>
      <c r="I27" s="30"/>
      <c r="J27" s="10"/>
      <c r="K27" s="110" t="s">
        <v>7</v>
      </c>
      <c r="L27" s="11"/>
      <c r="M27" s="111"/>
      <c r="N27" s="1">
        <f>IF(AND(J27="",L27=""),"",IF(J27&gt;L27,1,IF(J27&lt;L27,2,3)))</f>
      </c>
      <c r="O27" s="6" t="e">
        <f>IF(AND(#REF!&lt;&gt;"",#REF!=N27),3,0)</f>
        <v>#REF!</v>
      </c>
      <c r="P27" s="6" t="e">
        <f>IF(AND(#REF!&lt;&gt;"",#REF!=J27),1,0)</f>
        <v>#REF!</v>
      </c>
      <c r="Q27" s="6"/>
      <c r="R27" s="60" t="e">
        <f>IF(AND(S27&lt;&gt;"",S27=5),3,0)</f>
        <v>#REF!</v>
      </c>
      <c r="S27" s="6" t="e">
        <f>SUM(O27:Q27)</f>
        <v>#REF!</v>
      </c>
      <c r="T27" s="7" t="e">
        <f>SUM(O27:R27)</f>
        <v>#REF!</v>
      </c>
      <c r="U27" s="27"/>
      <c r="V27" s="15"/>
      <c r="W27" s="137" t="s">
        <v>19</v>
      </c>
      <c r="X27" s="137">
        <f>H24+H28+F30</f>
        <v>0</v>
      </c>
      <c r="Y27" s="137">
        <f>L23+L27+J29</f>
        <v>0</v>
      </c>
      <c r="Z27" s="137">
        <f>J23+J27+L29</f>
        <v>0</v>
      </c>
      <c r="AA27" s="138">
        <f>Y27-Z27</f>
        <v>0</v>
      </c>
      <c r="AB27" s="62" t="e">
        <f>IF(AND(#REF!&lt;&gt;"",#REF!=V27),10,0)</f>
        <v>#REF!</v>
      </c>
      <c r="AC27" s="7" t="e">
        <f>SUM(AB27)</f>
        <v>#REF!</v>
      </c>
      <c r="AD27" s="30"/>
      <c r="AE27" s="30"/>
      <c r="AF27" s="30"/>
      <c r="AG27" s="30"/>
      <c r="AH27" s="30"/>
      <c r="AI27" s="30"/>
      <c r="AJ27" s="30"/>
      <c r="AK27" s="30"/>
      <c r="AL27" s="27"/>
      <c r="AM27" s="27"/>
      <c r="AN27" s="27"/>
      <c r="AO27" s="27"/>
      <c r="AP27" s="27"/>
      <c r="AQ27" s="27"/>
      <c r="AR27" s="27"/>
      <c r="AS27" s="30"/>
      <c r="AT27" s="30"/>
      <c r="AU27" s="30"/>
      <c r="AV27" s="165"/>
      <c r="AW27" s="30"/>
      <c r="AX27" s="30"/>
      <c r="BW27" s="30"/>
      <c r="BX27" s="30"/>
      <c r="BY27" s="35"/>
    </row>
    <row r="28" spans="1:77" ht="13.5" customHeight="1" hidden="1" thickBot="1">
      <c r="A28" s="121"/>
      <c r="B28" s="122"/>
      <c r="C28" s="123"/>
      <c r="D28" s="124"/>
      <c r="E28" s="77"/>
      <c r="F28" s="78">
        <f>IF(N27=1,3,IF(N27=3,1,0))</f>
        <v>0</v>
      </c>
      <c r="G28" s="79"/>
      <c r="H28" s="80">
        <f>IF(N27=2,3,IF(N27=3,1,0))</f>
        <v>0</v>
      </c>
      <c r="I28" s="81"/>
      <c r="J28" s="109"/>
      <c r="K28" s="83"/>
      <c r="L28" s="83"/>
      <c r="M28" s="85"/>
      <c r="N28" s="1"/>
      <c r="O28" s="6"/>
      <c r="P28" s="6"/>
      <c r="Q28" s="6"/>
      <c r="R28" s="6"/>
      <c r="S28" s="6"/>
      <c r="T28" s="7"/>
      <c r="U28" s="81"/>
      <c r="V28" s="132"/>
      <c r="W28" s="132"/>
      <c r="X28" s="132"/>
      <c r="Y28" s="132"/>
      <c r="Z28" s="132"/>
      <c r="AA28" s="132"/>
      <c r="AB28" s="132"/>
      <c r="AC28" s="132"/>
      <c r="AD28" s="30"/>
      <c r="AE28" s="30"/>
      <c r="AF28" s="30"/>
      <c r="AG28" s="30"/>
      <c r="AH28" s="30"/>
      <c r="AI28" s="30"/>
      <c r="AJ28" s="30"/>
      <c r="AK28" s="30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00"/>
      <c r="BW28" s="101"/>
      <c r="BX28" s="102"/>
      <c r="BY28" s="35"/>
    </row>
    <row r="29" spans="1:77" ht="13.5" thickBot="1">
      <c r="A29" s="278">
        <v>39615</v>
      </c>
      <c r="B29" s="279" t="s">
        <v>17</v>
      </c>
      <c r="C29" s="280">
        <v>0.8645833333333334</v>
      </c>
      <c r="D29" s="274" t="s">
        <v>57</v>
      </c>
      <c r="E29" s="30"/>
      <c r="F29" s="272" t="s">
        <v>19</v>
      </c>
      <c r="G29" s="273" t="s">
        <v>7</v>
      </c>
      <c r="H29" s="274" t="s">
        <v>16</v>
      </c>
      <c r="I29" s="30"/>
      <c r="J29" s="10"/>
      <c r="K29" s="129" t="s">
        <v>7</v>
      </c>
      <c r="L29" s="11"/>
      <c r="M29" s="128"/>
      <c r="N29" s="1">
        <f>IF(AND(J29="",L29=""),"",IF(J29&gt;L29,1,IF(J29&lt;L29,2,3)))</f>
      </c>
      <c r="O29" s="6" t="e">
        <f>IF(AND(#REF!&lt;&gt;"",#REF!=N29),3,0)</f>
        <v>#REF!</v>
      </c>
      <c r="P29" s="6" t="e">
        <f>IF(AND(#REF!&lt;&gt;"",#REF!=J29),1,0)</f>
        <v>#REF!</v>
      </c>
      <c r="Q29" s="6"/>
      <c r="R29" s="60" t="e">
        <f>IF(AND(S29&lt;&gt;"",S29=5),3,0)</f>
        <v>#REF!</v>
      </c>
      <c r="S29" s="6" t="e">
        <f>SUM(O29:Q29)</f>
        <v>#REF!</v>
      </c>
      <c r="T29" s="7" t="e">
        <f>SUM(O29:R29)</f>
        <v>#REF!</v>
      </c>
      <c r="U29" s="27"/>
      <c r="V29" s="27"/>
      <c r="W29" s="27"/>
      <c r="X29" s="27"/>
      <c r="Y29" s="27"/>
      <c r="Z29" s="27"/>
      <c r="AA29" s="27"/>
      <c r="AB29" s="101"/>
      <c r="AC29" s="27"/>
      <c r="AD29" s="30"/>
      <c r="AE29" s="30"/>
      <c r="AF29" s="30"/>
      <c r="AG29" s="30"/>
      <c r="AH29" s="30"/>
      <c r="AI29" s="30"/>
      <c r="AJ29" s="30"/>
      <c r="AK29" s="30"/>
      <c r="AL29" s="27"/>
      <c r="AM29" s="27"/>
      <c r="AN29" s="27"/>
      <c r="AO29" s="27"/>
      <c r="AP29" s="27"/>
      <c r="AQ29" s="27"/>
      <c r="AR29" s="27"/>
      <c r="AS29" s="30"/>
      <c r="AT29" s="30"/>
      <c r="AU29" s="30"/>
      <c r="AV29" s="165"/>
      <c r="AW29" s="179" t="s">
        <v>65</v>
      </c>
      <c r="AX29" s="30"/>
      <c r="BW29" s="30"/>
      <c r="BX29" s="30"/>
      <c r="BY29" s="35"/>
    </row>
    <row r="30" spans="1:77" ht="13.5" customHeight="1" hidden="1" thickBot="1">
      <c r="A30" s="233"/>
      <c r="B30" s="74"/>
      <c r="C30" s="75"/>
      <c r="D30" s="234"/>
      <c r="E30" s="77"/>
      <c r="F30" s="78">
        <f>IF(N29=1,3,IF(N29=3,1,0))</f>
        <v>0</v>
      </c>
      <c r="G30" s="79"/>
      <c r="H30" s="80">
        <f>IF(N29=2,3,IF(N29=3,1,0))</f>
        <v>0</v>
      </c>
      <c r="I30" s="81"/>
      <c r="J30" s="166"/>
      <c r="K30" s="167"/>
      <c r="L30" s="167"/>
      <c r="M30" s="168"/>
      <c r="N30" s="2"/>
      <c r="O30" s="6"/>
      <c r="P30" s="6"/>
      <c r="Q30" s="6"/>
      <c r="R30" s="6"/>
      <c r="S30" s="6"/>
      <c r="T30" s="7"/>
      <c r="U30" s="169"/>
      <c r="V30" s="101"/>
      <c r="W30" s="101"/>
      <c r="X30" s="101"/>
      <c r="Y30" s="101"/>
      <c r="Z30" s="101"/>
      <c r="AA30" s="101"/>
      <c r="AB30" s="101"/>
      <c r="AC30" s="101"/>
      <c r="AD30" s="30"/>
      <c r="AE30" s="30"/>
      <c r="AF30" s="30"/>
      <c r="AG30" s="30"/>
      <c r="AH30" s="30"/>
      <c r="AI30" s="30"/>
      <c r="AJ30" s="30"/>
      <c r="AK30" s="30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65"/>
      <c r="AX30" s="100"/>
      <c r="BW30" s="101"/>
      <c r="BX30" s="102"/>
      <c r="BY30" s="35"/>
    </row>
    <row r="31" spans="1:77" ht="13.5" thickBot="1">
      <c r="A31" s="140">
        <v>39615</v>
      </c>
      <c r="B31" s="141" t="s">
        <v>14</v>
      </c>
      <c r="C31" s="142">
        <v>0.8645833333333334</v>
      </c>
      <c r="D31" s="143" t="s">
        <v>57</v>
      </c>
      <c r="E31" s="30"/>
      <c r="F31" s="171" t="s">
        <v>15</v>
      </c>
      <c r="G31" s="172" t="s">
        <v>7</v>
      </c>
      <c r="H31" s="143" t="s">
        <v>18</v>
      </c>
      <c r="I31" s="30"/>
      <c r="J31" s="12"/>
      <c r="K31" s="146" t="s">
        <v>7</v>
      </c>
      <c r="L31" s="13"/>
      <c r="M31" s="137"/>
      <c r="N31" s="3">
        <f>IF(AND(J31="",L31=""),"",IF(J31&gt;L31,1,IF(J31&lt;L31,2,3)))</f>
      </c>
      <c r="O31" s="6" t="e">
        <f>IF(AND(#REF!&lt;&gt;"",#REF!=N31),3,0)</f>
        <v>#REF!</v>
      </c>
      <c r="P31" s="6" t="e">
        <f>IF(AND(#REF!&lt;&gt;"",#REF!=J31),1,0)</f>
        <v>#REF!</v>
      </c>
      <c r="Q31" s="6"/>
      <c r="R31" s="60" t="e">
        <f>IF(AND(S31&lt;&gt;"",S31=5),3,0)</f>
        <v>#REF!</v>
      </c>
      <c r="S31" s="6" t="e">
        <f>SUM(O31:Q31)</f>
        <v>#REF!</v>
      </c>
      <c r="T31" s="7" t="e">
        <f>SUM(O31:R31)</f>
        <v>#REF!</v>
      </c>
      <c r="U31" s="27"/>
      <c r="V31" s="27"/>
      <c r="W31" s="27"/>
      <c r="X31" s="27"/>
      <c r="Y31" s="27"/>
      <c r="Z31" s="27"/>
      <c r="AA31" s="27"/>
      <c r="AB31" s="101"/>
      <c r="AC31" s="27"/>
      <c r="AD31" s="30"/>
      <c r="AE31" s="30"/>
      <c r="AF31" s="30"/>
      <c r="AG31" s="30"/>
      <c r="AH31" s="30"/>
      <c r="AI31" s="30"/>
      <c r="AJ31" s="30"/>
      <c r="AK31" s="30"/>
      <c r="AL31" s="235" t="s">
        <v>75</v>
      </c>
      <c r="AM31" s="236"/>
      <c r="AN31" s="237"/>
      <c r="AO31" s="24">
        <f>IF(AV25=1,AL25,IF(AV25=2,AO25,""))</f>
      </c>
      <c r="AP31" s="27"/>
      <c r="AQ31" s="27"/>
      <c r="AR31" s="27"/>
      <c r="AS31" s="30"/>
      <c r="AT31" s="30"/>
      <c r="AU31" s="30"/>
      <c r="AV31" s="238"/>
      <c r="AW31" s="72" t="e">
        <f>SUM(AY31)</f>
        <v>#REF!</v>
      </c>
      <c r="AX31" s="30"/>
      <c r="AY31" s="58" t="e">
        <f>IF(AND(#REF!&lt;&gt;"",#REF!=AO31),50,0)</f>
        <v>#REF!</v>
      </c>
      <c r="AZ31" s="58"/>
      <c r="BB31" s="59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O31" s="58">
        <v>50</v>
      </c>
      <c r="BW31" s="30"/>
      <c r="BX31" s="30"/>
      <c r="BY31" s="35"/>
    </row>
    <row r="32" spans="1:77" ht="13.5" customHeight="1" hidden="1" thickBot="1">
      <c r="A32" s="180"/>
      <c r="B32" s="181"/>
      <c r="C32" s="182"/>
      <c r="D32" s="181"/>
      <c r="E32" s="183"/>
      <c r="F32" s="184">
        <f>IF(N31=1,3,IF(N31=3,1,0))</f>
        <v>0</v>
      </c>
      <c r="G32" s="185"/>
      <c r="H32" s="186">
        <f>IF(N31=2,3,IF(N31=3,1,0))</f>
        <v>0</v>
      </c>
      <c r="I32" s="187"/>
      <c r="J32" s="188"/>
      <c r="K32" s="188"/>
      <c r="L32" s="188"/>
      <c r="M32" s="189"/>
      <c r="N32" s="190">
        <f>COUNTBLANK(N21:N31)</f>
        <v>11</v>
      </c>
      <c r="O32" s="191"/>
      <c r="P32" s="191"/>
      <c r="Q32" s="191"/>
      <c r="R32" s="191"/>
      <c r="S32" s="191"/>
      <c r="T32" s="192" t="e">
        <f>SUM(T21:T31)</f>
        <v>#REF!</v>
      </c>
      <c r="U32" s="169"/>
      <c r="V32" s="101"/>
      <c r="W32" s="101"/>
      <c r="X32" s="101"/>
      <c r="Y32" s="101"/>
      <c r="Z32" s="101"/>
      <c r="AA32" s="101"/>
      <c r="AB32" s="101"/>
      <c r="AC32" s="101"/>
      <c r="AD32" s="30"/>
      <c r="AE32" s="30"/>
      <c r="AF32" s="30"/>
      <c r="AG32" s="30"/>
      <c r="AH32" s="30"/>
      <c r="AI32" s="30"/>
      <c r="AJ32" s="30"/>
      <c r="AK32" s="30"/>
      <c r="AL32" s="239"/>
      <c r="AM32" s="240"/>
      <c r="AN32" s="241"/>
      <c r="AO32" s="25"/>
      <c r="AP32" s="242"/>
      <c r="AQ32" s="243"/>
      <c r="AR32" s="243"/>
      <c r="AS32" s="243"/>
      <c r="AT32" s="244"/>
      <c r="AU32" s="245"/>
      <c r="AV32" s="238"/>
      <c r="AW32" s="246"/>
      <c r="AX32" s="100"/>
      <c r="AY32" s="58"/>
      <c r="AZ32" s="58"/>
      <c r="BB32" s="59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O32" s="58"/>
      <c r="BW32" s="101"/>
      <c r="BX32" s="102"/>
      <c r="BY32" s="35"/>
    </row>
    <row r="33" spans="1:77" ht="13.5" thickBo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27"/>
      <c r="L33" s="27"/>
      <c r="M33" s="27"/>
      <c r="N33" s="27"/>
      <c r="O33" s="181"/>
      <c r="P33" s="181"/>
      <c r="Q33" s="181"/>
      <c r="R33" s="181"/>
      <c r="S33" s="181"/>
      <c r="T33" s="27"/>
      <c r="U33" s="27"/>
      <c r="V33" s="27"/>
      <c r="W33" s="27"/>
      <c r="X33" s="27"/>
      <c r="Y33" s="27"/>
      <c r="Z33" s="27"/>
      <c r="AA33" s="27"/>
      <c r="AB33" s="247"/>
      <c r="AC33" s="27"/>
      <c r="AD33" s="30"/>
      <c r="AE33" s="30"/>
      <c r="AF33" s="30"/>
      <c r="AG33" s="30"/>
      <c r="AH33" s="30"/>
      <c r="AI33" s="30"/>
      <c r="AJ33" s="30"/>
      <c r="AK33" s="30"/>
      <c r="AL33" s="248" t="s">
        <v>76</v>
      </c>
      <c r="AM33" s="249"/>
      <c r="AN33" s="250"/>
      <c r="AO33" s="25">
        <f>IF(AV25=1,AO25,IF(AV25=2,AL25,""))</f>
      </c>
      <c r="AP33" s="27"/>
      <c r="AQ33" s="27"/>
      <c r="AR33" s="27"/>
      <c r="AS33" s="30"/>
      <c r="AT33" s="30"/>
      <c r="AU33" s="30"/>
      <c r="AV33" s="238"/>
      <c r="AW33" s="72" t="e">
        <f>SUM(AY33)</f>
        <v>#REF!</v>
      </c>
      <c r="AX33" s="30"/>
      <c r="AY33" s="58" t="e">
        <f>IF(AND(#REF!&lt;&gt;"",#REF!=AO33),30,0)</f>
        <v>#REF!</v>
      </c>
      <c r="AZ33" s="58"/>
      <c r="BB33" s="59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O33" s="58">
        <v>30</v>
      </c>
      <c r="BW33" s="30"/>
      <c r="BX33" s="30"/>
      <c r="BY33" s="35"/>
    </row>
    <row r="34" spans="1:77" ht="13.5" thickBot="1">
      <c r="A34" s="199" t="s">
        <v>20</v>
      </c>
      <c r="B34" s="200"/>
      <c r="C34" s="200"/>
      <c r="D34" s="201"/>
      <c r="E34" s="30"/>
      <c r="F34" s="175" t="s">
        <v>2</v>
      </c>
      <c r="G34" s="175"/>
      <c r="H34" s="175" t="s">
        <v>3</v>
      </c>
      <c r="I34" s="30"/>
      <c r="J34" s="202" t="s">
        <v>2</v>
      </c>
      <c r="K34" s="175"/>
      <c r="L34" s="175" t="s">
        <v>3</v>
      </c>
      <c r="M34" s="203"/>
      <c r="N34" s="204" t="s">
        <v>4</v>
      </c>
      <c r="O34" s="205"/>
      <c r="P34" s="206"/>
      <c r="Q34" s="206"/>
      <c r="R34" s="206"/>
      <c r="S34" s="206"/>
      <c r="T34" s="207" t="s">
        <v>65</v>
      </c>
      <c r="U34" s="27"/>
      <c r="V34" s="208" t="s">
        <v>42</v>
      </c>
      <c r="W34" s="209"/>
      <c r="X34" s="209" t="s">
        <v>43</v>
      </c>
      <c r="Y34" s="209" t="s">
        <v>44</v>
      </c>
      <c r="Z34" s="209" t="s">
        <v>45</v>
      </c>
      <c r="AA34" s="210" t="s">
        <v>46</v>
      </c>
      <c r="AB34" s="211"/>
      <c r="AC34" s="207" t="s">
        <v>65</v>
      </c>
      <c r="AD34" s="30"/>
      <c r="AE34" s="30"/>
      <c r="AF34" s="30"/>
      <c r="AG34" s="30"/>
      <c r="AH34" s="30"/>
      <c r="AI34" s="30"/>
      <c r="AJ34" s="30"/>
      <c r="AK34" s="30"/>
      <c r="AL34" s="27"/>
      <c r="AM34" s="27"/>
      <c r="AN34" s="27"/>
      <c r="AO34" s="27"/>
      <c r="AP34" s="27"/>
      <c r="AQ34" s="27"/>
      <c r="AR34" s="27"/>
      <c r="AS34" s="30"/>
      <c r="AT34" s="30"/>
      <c r="AU34" s="30"/>
      <c r="AV34" s="165"/>
      <c r="AW34" s="30"/>
      <c r="AX34" s="30"/>
      <c r="BW34" s="30"/>
      <c r="BX34" s="30"/>
      <c r="BY34" s="35"/>
    </row>
    <row r="35" spans="1:77" ht="13.5" thickBot="1">
      <c r="A35" s="266">
        <v>39608</v>
      </c>
      <c r="B35" s="267" t="s">
        <v>21</v>
      </c>
      <c r="C35" s="268">
        <v>0.75</v>
      </c>
      <c r="D35" s="269" t="s">
        <v>57</v>
      </c>
      <c r="E35" s="30"/>
      <c r="F35" s="270" t="s">
        <v>22</v>
      </c>
      <c r="G35" s="271" t="s">
        <v>7</v>
      </c>
      <c r="H35" s="269" t="s">
        <v>23</v>
      </c>
      <c r="I35" s="30"/>
      <c r="J35" s="16"/>
      <c r="K35" s="297" t="s">
        <v>7</v>
      </c>
      <c r="L35" s="17"/>
      <c r="M35" s="285"/>
      <c r="N35" s="4">
        <f>IF(AND(J35="",L35=""),"",IF(J35&gt;L35,1,IF(J35&lt;L35,2,3)))</f>
      </c>
      <c r="O35" s="6" t="e">
        <f>IF(AND(#REF!&lt;&gt;"",#REF!=N35),3,0)</f>
        <v>#REF!</v>
      </c>
      <c r="P35" s="6" t="e">
        <f>IF(AND(#REF!&lt;&gt;"",#REF!=J35),1,0)</f>
        <v>#REF!</v>
      </c>
      <c r="Q35" s="6" t="e">
        <f>IF(AND(#REF!&lt;&gt;"",#REF!=L35),1,0)</f>
        <v>#REF!</v>
      </c>
      <c r="R35" s="60" t="e">
        <f>IF(AND(S35&lt;&gt;"",S35=5),3,0)</f>
        <v>#REF!</v>
      </c>
      <c r="S35" s="6" t="e">
        <f>SUM(O35:Q35)</f>
        <v>#REF!</v>
      </c>
      <c r="T35" s="7" t="e">
        <f>SUM(O35:R35)</f>
        <v>#REF!</v>
      </c>
      <c r="U35" s="27"/>
      <c r="V35" s="14"/>
      <c r="W35" s="285" t="s">
        <v>22</v>
      </c>
      <c r="X35" s="285">
        <f>F36+H40+H46</f>
        <v>0</v>
      </c>
      <c r="Y35" s="286">
        <f>J35+L39+L45</f>
        <v>0</v>
      </c>
      <c r="Z35" s="286">
        <f>L35+J39+J45</f>
        <v>0</v>
      </c>
      <c r="AA35" s="287">
        <f>Y35-Z35</f>
        <v>0</v>
      </c>
      <c r="AB35" s="62" t="e">
        <f>IF(AND(#REF!&lt;&gt;"",#REF!=V35),10,0)</f>
        <v>#REF!</v>
      </c>
      <c r="AC35" s="7" t="e">
        <f>SUM(AB35)</f>
        <v>#REF!</v>
      </c>
      <c r="AD35" s="30"/>
      <c r="AE35" s="30"/>
      <c r="AF35" s="30"/>
      <c r="AG35" s="30"/>
      <c r="AH35" s="30"/>
      <c r="AI35" s="30"/>
      <c r="AJ35" s="30"/>
      <c r="AK35" s="30"/>
      <c r="AL35" s="27"/>
      <c r="AM35" s="27"/>
      <c r="AN35" s="27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261"/>
      <c r="AZ35" s="261"/>
      <c r="BA35" s="261"/>
      <c r="BB35" s="261"/>
      <c r="BC35" s="30"/>
      <c r="BD35" s="30"/>
      <c r="BE35" s="30"/>
      <c r="BF35" s="30"/>
      <c r="BG35" s="30"/>
      <c r="BH35" s="30"/>
      <c r="BI35" s="30"/>
      <c r="BJ35" s="30"/>
      <c r="BW35" s="30"/>
      <c r="BX35" s="30"/>
      <c r="BY35" s="35"/>
    </row>
    <row r="36" spans="1:77" ht="13.5" hidden="1" thickBot="1">
      <c r="A36" s="73"/>
      <c r="B36" s="122"/>
      <c r="C36" s="123"/>
      <c r="D36" s="124"/>
      <c r="E36" s="77"/>
      <c r="F36" s="78">
        <f>IF(N35=1,3,IF(N35=3,1,0))</f>
        <v>0</v>
      </c>
      <c r="G36" s="79"/>
      <c r="H36" s="80">
        <f>IF(N35=2,3,IF(N35=3,1,0))</f>
        <v>0</v>
      </c>
      <c r="I36" s="81"/>
      <c r="J36" s="82"/>
      <c r="K36" s="83"/>
      <c r="L36" s="84"/>
      <c r="M36" s="85"/>
      <c r="N36" s="1"/>
      <c r="O36" s="6"/>
      <c r="P36" s="6"/>
      <c r="Q36" s="6"/>
      <c r="R36" s="6"/>
      <c r="S36" s="6"/>
      <c r="T36" s="7"/>
      <c r="U36" s="27"/>
      <c r="V36" s="61"/>
      <c r="W36" s="86"/>
      <c r="X36" s="86"/>
      <c r="Y36" s="86"/>
      <c r="Z36" s="86"/>
      <c r="AA36" s="88"/>
      <c r="AB36" s="162"/>
      <c r="AC36" s="162"/>
      <c r="AD36" s="251"/>
      <c r="AE36" s="252"/>
      <c r="AF36" s="252"/>
      <c r="AG36" s="252"/>
      <c r="AH36" s="252"/>
      <c r="AI36" s="252"/>
      <c r="AJ36" s="253"/>
      <c r="AK36" s="252"/>
      <c r="AL36" s="247"/>
      <c r="AM36" s="247"/>
      <c r="AN36" s="247"/>
      <c r="AO36" s="252"/>
      <c r="AP36" s="252"/>
      <c r="AQ36" s="252"/>
      <c r="AR36" s="252"/>
      <c r="AS36" s="252"/>
      <c r="AT36" s="252"/>
      <c r="AU36" s="252"/>
      <c r="AV36" s="247"/>
      <c r="AW36" s="254"/>
      <c r="AX36" s="255"/>
      <c r="BW36" s="247"/>
      <c r="BX36" s="196"/>
      <c r="BY36" s="35"/>
    </row>
    <row r="37" spans="1:77" ht="13.5" thickBot="1">
      <c r="A37" s="115">
        <v>39608</v>
      </c>
      <c r="B37" s="104" t="s">
        <v>24</v>
      </c>
      <c r="C37" s="105">
        <v>0.8645833333333334</v>
      </c>
      <c r="D37" s="106" t="s">
        <v>57</v>
      </c>
      <c r="E37" s="30"/>
      <c r="F37" s="107" t="s">
        <v>25</v>
      </c>
      <c r="G37" s="108" t="s">
        <v>7</v>
      </c>
      <c r="H37" s="106" t="s">
        <v>26</v>
      </c>
      <c r="I37" s="30"/>
      <c r="J37" s="10"/>
      <c r="K37" s="110" t="s">
        <v>7</v>
      </c>
      <c r="L37" s="11"/>
      <c r="M37" s="111"/>
      <c r="N37" s="1">
        <f>IF(AND(J37="",L37=""),"",IF(J37&gt;L37,1,IF(J37&lt;L37,2,3)))</f>
      </c>
      <c r="O37" s="6" t="e">
        <f>IF(AND(#REF!&lt;&gt;"",#REF!=N37),3,0)</f>
        <v>#REF!</v>
      </c>
      <c r="P37" s="6" t="e">
        <f>IF(AND(#REF!&lt;&gt;"",#REF!=J37),1,0)</f>
        <v>#REF!</v>
      </c>
      <c r="Q37" s="6"/>
      <c r="R37" s="60" t="e">
        <f>IF(AND(S37&lt;&gt;"",S37=5),3,0)</f>
        <v>#REF!</v>
      </c>
      <c r="S37" s="6" t="e">
        <f>SUM(O37:Q37)</f>
        <v>#REF!</v>
      </c>
      <c r="T37" s="7" t="e">
        <f>SUM(O37:R37)</f>
        <v>#REF!</v>
      </c>
      <c r="U37" s="27"/>
      <c r="V37" s="14"/>
      <c r="W37" s="111" t="s">
        <v>23</v>
      </c>
      <c r="X37" s="111">
        <f>H36+H42+F44</f>
        <v>0</v>
      </c>
      <c r="Y37" s="112">
        <f>L35+L41+J43</f>
        <v>0</v>
      </c>
      <c r="Z37" s="112">
        <f>J35+J41+L43</f>
        <v>0</v>
      </c>
      <c r="AA37" s="113">
        <f>Y37-Z37</f>
        <v>0</v>
      </c>
      <c r="AB37" s="62" t="e">
        <f>IF(AND(#REF!&lt;&gt;"",#REF!=V37),10,0)</f>
        <v>#REF!</v>
      </c>
      <c r="AC37" s="7" t="e">
        <f>SUM(AB37)</f>
        <v>#REF!</v>
      </c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5"/>
    </row>
    <row r="38" spans="1:77" ht="13.5" customHeight="1" hidden="1" thickBot="1">
      <c r="A38" s="73"/>
      <c r="B38" s="122"/>
      <c r="C38" s="123"/>
      <c r="D38" s="256"/>
      <c r="E38" s="77"/>
      <c r="F38" s="78">
        <f>IF(N37=1,3,IF(N37=3,1,0))</f>
        <v>0</v>
      </c>
      <c r="G38" s="79"/>
      <c r="H38" s="80">
        <f>IF(N37=2,3,IF(N37=3,1,0))</f>
        <v>0</v>
      </c>
      <c r="I38" s="81"/>
      <c r="J38" s="109"/>
      <c r="K38" s="83"/>
      <c r="L38" s="83"/>
      <c r="M38" s="85"/>
      <c r="N38" s="1"/>
      <c r="O38" s="6"/>
      <c r="P38" s="6"/>
      <c r="Q38" s="6"/>
      <c r="R38" s="6"/>
      <c r="S38" s="6"/>
      <c r="T38" s="7"/>
      <c r="U38" s="27"/>
      <c r="V38" s="61"/>
      <c r="W38" s="86"/>
      <c r="X38" s="86"/>
      <c r="Y38" s="86"/>
      <c r="Z38" s="86"/>
      <c r="AA38" s="88"/>
      <c r="AB38" s="162"/>
      <c r="AC38" s="162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5"/>
    </row>
    <row r="39" spans="1:77" ht="13.5" thickBot="1">
      <c r="A39" s="278">
        <v>39612</v>
      </c>
      <c r="B39" s="279" t="s">
        <v>21</v>
      </c>
      <c r="C39" s="280">
        <v>0.75</v>
      </c>
      <c r="D39" s="274" t="s">
        <v>58</v>
      </c>
      <c r="E39" s="30"/>
      <c r="F39" s="272" t="s">
        <v>26</v>
      </c>
      <c r="G39" s="273" t="s">
        <v>7</v>
      </c>
      <c r="H39" s="274" t="s">
        <v>22</v>
      </c>
      <c r="I39" s="30"/>
      <c r="J39" s="10"/>
      <c r="K39" s="129" t="s">
        <v>7</v>
      </c>
      <c r="L39" s="11"/>
      <c r="M39" s="128"/>
      <c r="N39" s="1">
        <f>IF(AND(J39="",L39=""),"",IF(J39&gt;L39,1,IF(J39&lt;L39,2,3)))</f>
      </c>
      <c r="O39" s="6" t="e">
        <f>IF(AND(#REF!&lt;&gt;"",#REF!=N39),3,0)</f>
        <v>#REF!</v>
      </c>
      <c r="P39" s="6" t="e">
        <f>IF(AND(#REF!&lt;&gt;"",#REF!=J39),1,0)</f>
        <v>#REF!</v>
      </c>
      <c r="Q39" s="6"/>
      <c r="R39" s="60" t="e">
        <f>IF(AND(S39&lt;&gt;"",S39=5),3,0)</f>
        <v>#REF!</v>
      </c>
      <c r="S39" s="6" t="e">
        <f>SUM(O39:Q39)</f>
        <v>#REF!</v>
      </c>
      <c r="T39" s="7" t="e">
        <f>SUM(O39:R39)</f>
        <v>#REF!</v>
      </c>
      <c r="U39" s="27"/>
      <c r="V39" s="14"/>
      <c r="W39" s="128" t="s">
        <v>25</v>
      </c>
      <c r="X39" s="128">
        <f>F38+F42+F46</f>
        <v>0</v>
      </c>
      <c r="Y39" s="128">
        <f>J37+J41+J45</f>
        <v>0</v>
      </c>
      <c r="Z39" s="128">
        <f>L37+L41+L45</f>
        <v>0</v>
      </c>
      <c r="AA39" s="288">
        <f>Y39-Z39</f>
        <v>0</v>
      </c>
      <c r="AB39" s="62" t="e">
        <f>IF(AND(#REF!&lt;&gt;"",#REF!=V39),10,0)</f>
        <v>#REF!</v>
      </c>
      <c r="AC39" s="7" t="e">
        <f>SUM(AB39)</f>
        <v>#REF!</v>
      </c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5"/>
    </row>
    <row r="40" spans="1:77" ht="13.5" customHeight="1" hidden="1" thickBot="1">
      <c r="A40" s="121"/>
      <c r="B40" s="122"/>
      <c r="C40" s="123"/>
      <c r="D40" s="124"/>
      <c r="E40" s="77"/>
      <c r="F40" s="78">
        <f>IF(N39=1,3,IF(N39=3,1,0))</f>
        <v>0</v>
      </c>
      <c r="G40" s="79"/>
      <c r="H40" s="80">
        <f>IF(N39=2,3,IF(N39=3,1,0))</f>
        <v>0</v>
      </c>
      <c r="I40" s="81"/>
      <c r="J40" s="109"/>
      <c r="K40" s="83"/>
      <c r="L40" s="83"/>
      <c r="M40" s="85"/>
      <c r="N40" s="1"/>
      <c r="O40" s="6"/>
      <c r="P40" s="6"/>
      <c r="Q40" s="6"/>
      <c r="R40" s="6"/>
      <c r="S40" s="6"/>
      <c r="T40" s="7"/>
      <c r="U40" s="27"/>
      <c r="V40" s="61"/>
      <c r="W40" s="86"/>
      <c r="X40" s="86"/>
      <c r="Y40" s="86"/>
      <c r="Z40" s="86"/>
      <c r="AA40" s="88"/>
      <c r="AB40" s="162"/>
      <c r="AC40" s="162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5"/>
    </row>
    <row r="41" spans="1:77" ht="13.5" thickBot="1">
      <c r="A41" s="103">
        <v>39612</v>
      </c>
      <c r="B41" s="104" t="s">
        <v>24</v>
      </c>
      <c r="C41" s="105">
        <v>0.8645833333333334</v>
      </c>
      <c r="D41" s="106" t="s">
        <v>58</v>
      </c>
      <c r="E41" s="30"/>
      <c r="F41" s="107" t="s">
        <v>25</v>
      </c>
      <c r="G41" s="108" t="s">
        <v>7</v>
      </c>
      <c r="H41" s="106" t="s">
        <v>23</v>
      </c>
      <c r="I41" s="30"/>
      <c r="J41" s="10"/>
      <c r="K41" s="110" t="s">
        <v>7</v>
      </c>
      <c r="L41" s="11"/>
      <c r="M41" s="111"/>
      <c r="N41" s="1">
        <f>IF(AND(J41="",L41=""),"",IF(J41&gt;L41,1,IF(J41&lt;L41,2,3)))</f>
      </c>
      <c r="O41" s="6" t="e">
        <f>IF(AND(#REF!&lt;&gt;"",#REF!=N41),3,0)</f>
        <v>#REF!</v>
      </c>
      <c r="P41" s="6" t="e">
        <f>IF(AND(#REF!&lt;&gt;"",#REF!=J41),1,0)</f>
        <v>#REF!</v>
      </c>
      <c r="Q41" s="6"/>
      <c r="R41" s="60" t="e">
        <f>IF(AND(S41&lt;&gt;"",S41=5),3,0)</f>
        <v>#REF!</v>
      </c>
      <c r="S41" s="6" t="e">
        <f>SUM(O41:Q41)</f>
        <v>#REF!</v>
      </c>
      <c r="T41" s="7" t="e">
        <f>SUM(O41:R41)</f>
        <v>#REF!</v>
      </c>
      <c r="U41" s="27"/>
      <c r="V41" s="15"/>
      <c r="W41" s="137" t="s">
        <v>26</v>
      </c>
      <c r="X41" s="137">
        <f>H38+F40+H44</f>
        <v>0</v>
      </c>
      <c r="Y41" s="137">
        <f>L37+J39+L43</f>
        <v>0</v>
      </c>
      <c r="Z41" s="137">
        <f>J37+L39+J43</f>
        <v>0</v>
      </c>
      <c r="AA41" s="138">
        <f>Y41-Z41</f>
        <v>0</v>
      </c>
      <c r="AB41" s="62" t="e">
        <f>IF(AND(#REF!&lt;&gt;"",#REF!=V41),10,0)</f>
        <v>#REF!</v>
      </c>
      <c r="AC41" s="7" t="e">
        <f>SUM(AB41)</f>
        <v>#REF!</v>
      </c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5"/>
    </row>
    <row r="42" spans="1:77" ht="13.5" customHeight="1" hidden="1" thickBot="1">
      <c r="A42" s="121"/>
      <c r="B42" s="122"/>
      <c r="C42" s="123"/>
      <c r="D42" s="124"/>
      <c r="E42" s="77"/>
      <c r="F42" s="78">
        <f>IF(N41=1,3,IF(N41=3,1,0))</f>
        <v>0</v>
      </c>
      <c r="G42" s="79"/>
      <c r="H42" s="80">
        <f>IF(N41=2,3,IF(N41=3,1,0))</f>
        <v>0</v>
      </c>
      <c r="I42" s="81"/>
      <c r="J42" s="109"/>
      <c r="K42" s="83"/>
      <c r="L42" s="83"/>
      <c r="M42" s="85"/>
      <c r="N42" s="1"/>
      <c r="O42" s="6"/>
      <c r="P42" s="6"/>
      <c r="Q42" s="6"/>
      <c r="R42" s="6"/>
      <c r="S42" s="6"/>
      <c r="T42" s="7"/>
      <c r="U42" s="27"/>
      <c r="V42" s="132"/>
      <c r="W42" s="132"/>
      <c r="X42" s="132"/>
      <c r="Y42" s="132"/>
      <c r="Z42" s="132"/>
      <c r="AA42" s="132"/>
      <c r="AB42" s="132"/>
      <c r="AC42" s="132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5"/>
    </row>
    <row r="43" spans="1:77" ht="13.5" thickBot="1">
      <c r="A43" s="278">
        <v>39616</v>
      </c>
      <c r="B43" s="279" t="s">
        <v>21</v>
      </c>
      <c r="C43" s="280">
        <v>0.8645833333333334</v>
      </c>
      <c r="D43" s="274" t="s">
        <v>59</v>
      </c>
      <c r="E43" s="30"/>
      <c r="F43" s="272" t="s">
        <v>23</v>
      </c>
      <c r="G43" s="273" t="s">
        <v>7</v>
      </c>
      <c r="H43" s="274" t="s">
        <v>26</v>
      </c>
      <c r="I43" s="30"/>
      <c r="J43" s="10"/>
      <c r="K43" s="129" t="s">
        <v>7</v>
      </c>
      <c r="L43" s="11"/>
      <c r="M43" s="128"/>
      <c r="N43" s="1">
        <f>IF(AND(J43="",L43=""),"",IF(J43&gt;L43,1,IF(J43&lt;L43,2,3)))</f>
      </c>
      <c r="O43" s="6" t="e">
        <f>IF(AND(#REF!&lt;&gt;"",#REF!=N43),3,0)</f>
        <v>#REF!</v>
      </c>
      <c r="P43" s="6" t="e">
        <f>IF(AND(#REF!&lt;&gt;"",#REF!=J43),1,0)</f>
        <v>#REF!</v>
      </c>
      <c r="Q43" s="6"/>
      <c r="R43" s="60" t="e">
        <f>IF(AND(S43&lt;&gt;"",S43=5),3,0)</f>
        <v>#REF!</v>
      </c>
      <c r="S43" s="6" t="e">
        <f>SUM(O43:Q43)</f>
        <v>#REF!</v>
      </c>
      <c r="T43" s="7" t="e">
        <f>SUM(O43:R43)</f>
        <v>#REF!</v>
      </c>
      <c r="U43" s="27"/>
      <c r="V43" s="27"/>
      <c r="W43" s="27"/>
      <c r="X43" s="27"/>
      <c r="Y43" s="27"/>
      <c r="Z43" s="27"/>
      <c r="AA43" s="27"/>
      <c r="AB43" s="101"/>
      <c r="AC43" s="27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5"/>
    </row>
    <row r="44" spans="1:77" ht="13.5" customHeight="1" hidden="1" thickBot="1">
      <c r="A44" s="121"/>
      <c r="B44" s="122"/>
      <c r="C44" s="123"/>
      <c r="D44" s="124"/>
      <c r="E44" s="77"/>
      <c r="F44" s="78">
        <f>IF(N43=1,3,IF(N43=3,1,0))</f>
        <v>0</v>
      </c>
      <c r="G44" s="79"/>
      <c r="H44" s="80">
        <f>IF(N43=2,3,IF(N43=3,1,0))</f>
        <v>0</v>
      </c>
      <c r="I44" s="81"/>
      <c r="J44" s="166"/>
      <c r="K44" s="167"/>
      <c r="L44" s="167"/>
      <c r="M44" s="168"/>
      <c r="N44" s="2"/>
      <c r="O44" s="6"/>
      <c r="P44" s="6"/>
      <c r="Q44" s="6"/>
      <c r="R44" s="6"/>
      <c r="S44" s="6"/>
      <c r="T44" s="7"/>
      <c r="U44" s="27"/>
      <c r="V44" s="27"/>
      <c r="W44" s="27"/>
      <c r="X44" s="27"/>
      <c r="Y44" s="27"/>
      <c r="Z44" s="27"/>
      <c r="AA44" s="27"/>
      <c r="AB44" s="101"/>
      <c r="AC44" s="101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5"/>
    </row>
    <row r="45" spans="1:77" ht="13.5" thickBot="1">
      <c r="A45" s="140">
        <v>39616</v>
      </c>
      <c r="B45" s="141" t="s">
        <v>24</v>
      </c>
      <c r="C45" s="142">
        <v>0.8645833333333334</v>
      </c>
      <c r="D45" s="143" t="s">
        <v>59</v>
      </c>
      <c r="E45" s="30"/>
      <c r="F45" s="171" t="s">
        <v>25</v>
      </c>
      <c r="G45" s="172" t="s">
        <v>7</v>
      </c>
      <c r="H45" s="143" t="s">
        <v>22</v>
      </c>
      <c r="I45" s="30"/>
      <c r="J45" s="12"/>
      <c r="K45" s="146" t="s">
        <v>7</v>
      </c>
      <c r="L45" s="13"/>
      <c r="M45" s="137"/>
      <c r="N45" s="3">
        <f>IF(AND(J45="",L45=""),"",IF(J45&gt;L45,1,IF(J45&lt;L45,2,3)))</f>
      </c>
      <c r="O45" s="6" t="e">
        <f>IF(AND(#REF!&lt;&gt;"",#REF!=N45),3,0)</f>
        <v>#REF!</v>
      </c>
      <c r="P45" s="6" t="e">
        <f>IF(AND(#REF!&lt;&gt;"",#REF!=J45),1,0)</f>
        <v>#REF!</v>
      </c>
      <c r="Q45" s="6"/>
      <c r="R45" s="60" t="e">
        <f>IF(AND(S45&lt;&gt;"",S45=5),3,0)</f>
        <v>#REF!</v>
      </c>
      <c r="S45" s="6" t="e">
        <f>SUM(O45:Q45)</f>
        <v>#REF!</v>
      </c>
      <c r="T45" s="7" t="e">
        <f>SUM(O45:R45)</f>
        <v>#REF!</v>
      </c>
      <c r="U45" s="27"/>
      <c r="V45" s="27"/>
      <c r="W45" s="27"/>
      <c r="X45" s="27"/>
      <c r="Y45" s="27"/>
      <c r="Z45" s="27"/>
      <c r="AA45" s="27"/>
      <c r="AB45" s="101"/>
      <c r="AC45" s="27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5"/>
    </row>
    <row r="46" spans="1:77" ht="13.5" customHeight="1" hidden="1" thickBot="1">
      <c r="A46" s="180"/>
      <c r="B46" s="181"/>
      <c r="C46" s="182"/>
      <c r="D46" s="181"/>
      <c r="E46" s="183"/>
      <c r="F46" s="184">
        <f>IF(N45=1,3,IF(N45=3,1,0))</f>
        <v>0</v>
      </c>
      <c r="G46" s="185"/>
      <c r="H46" s="186">
        <f>IF(N45=2,3,IF(N45=3,1,0))</f>
        <v>0</v>
      </c>
      <c r="I46" s="187"/>
      <c r="J46" s="188"/>
      <c r="K46" s="188"/>
      <c r="L46" s="188"/>
      <c r="M46" s="189"/>
      <c r="N46" s="190">
        <f>COUNTBLANK(N35:N45)</f>
        <v>11</v>
      </c>
      <c r="O46" s="191"/>
      <c r="P46" s="191"/>
      <c r="Q46" s="191"/>
      <c r="R46" s="191"/>
      <c r="S46" s="191"/>
      <c r="T46" s="192" t="e">
        <f>SUM(T35:T45)</f>
        <v>#REF!</v>
      </c>
      <c r="U46" s="169"/>
      <c r="V46" s="27"/>
      <c r="W46" s="27"/>
      <c r="X46" s="27"/>
      <c r="Y46" s="27"/>
      <c r="Z46" s="27"/>
      <c r="AA46" s="27"/>
      <c r="AB46" s="101"/>
      <c r="AC46" s="101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5"/>
    </row>
    <row r="47" spans="1:77" ht="13.5" thickBo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181"/>
      <c r="P47" s="181"/>
      <c r="Q47" s="181"/>
      <c r="R47" s="181"/>
      <c r="S47" s="181"/>
      <c r="T47" s="30"/>
      <c r="U47" s="30"/>
      <c r="V47" s="27"/>
      <c r="W47" s="27"/>
      <c r="X47" s="27"/>
      <c r="Y47" s="27"/>
      <c r="Z47" s="27"/>
      <c r="AA47" s="27"/>
      <c r="AB47" s="247"/>
      <c r="AC47" s="27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5"/>
    </row>
    <row r="48" spans="1:77" ht="13.5" thickBot="1">
      <c r="A48" s="199" t="s">
        <v>27</v>
      </c>
      <c r="B48" s="200"/>
      <c r="C48" s="200"/>
      <c r="D48" s="201"/>
      <c r="E48" s="30"/>
      <c r="F48" s="175" t="s">
        <v>2</v>
      </c>
      <c r="G48" s="175"/>
      <c r="H48" s="175" t="s">
        <v>3</v>
      </c>
      <c r="I48" s="30"/>
      <c r="J48" s="202" t="s">
        <v>2</v>
      </c>
      <c r="K48" s="175"/>
      <c r="L48" s="175" t="s">
        <v>3</v>
      </c>
      <c r="M48" s="203"/>
      <c r="N48" s="204" t="s">
        <v>4</v>
      </c>
      <c r="O48" s="205"/>
      <c r="P48" s="206"/>
      <c r="Q48" s="206"/>
      <c r="R48" s="206"/>
      <c r="S48" s="206"/>
      <c r="T48" s="207" t="s">
        <v>65</v>
      </c>
      <c r="U48" s="30"/>
      <c r="V48" s="208" t="s">
        <v>42</v>
      </c>
      <c r="W48" s="209"/>
      <c r="X48" s="209" t="s">
        <v>43</v>
      </c>
      <c r="Y48" s="209" t="s">
        <v>44</v>
      </c>
      <c r="Z48" s="209" t="s">
        <v>45</v>
      </c>
      <c r="AA48" s="210" t="s">
        <v>46</v>
      </c>
      <c r="AB48" s="211"/>
      <c r="AC48" s="207" t="s">
        <v>65</v>
      </c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9"/>
      <c r="AT48" s="310"/>
      <c r="AU48" s="310"/>
      <c r="AV48" s="310"/>
      <c r="AW48" s="310"/>
      <c r="AX48" s="310"/>
      <c r="AY48" s="310"/>
      <c r="AZ48" s="310"/>
      <c r="BA48" s="310"/>
      <c r="BB48" s="310"/>
      <c r="BC48" s="310"/>
      <c r="BD48" s="310"/>
      <c r="BE48" s="310"/>
      <c r="BF48" s="310"/>
      <c r="BG48" s="310"/>
      <c r="BH48" s="310"/>
      <c r="BI48" s="310"/>
      <c r="BJ48" s="310"/>
      <c r="BK48" s="310"/>
      <c r="BL48" s="310"/>
      <c r="BM48" s="310"/>
      <c r="BN48" s="310"/>
      <c r="BO48" s="310"/>
      <c r="BP48" s="310"/>
      <c r="BQ48" s="310"/>
      <c r="BR48" s="310"/>
      <c r="BS48" s="310"/>
      <c r="BT48" s="310"/>
      <c r="BU48" s="310"/>
      <c r="BV48" s="310"/>
      <c r="BW48" s="310"/>
      <c r="BX48" s="310"/>
      <c r="BY48" s="35"/>
    </row>
    <row r="49" spans="1:77" ht="13.5" thickBot="1">
      <c r="A49" s="266">
        <v>39609</v>
      </c>
      <c r="B49" s="267" t="s">
        <v>28</v>
      </c>
      <c r="C49" s="268">
        <v>0.75</v>
      </c>
      <c r="D49" s="269" t="s">
        <v>59</v>
      </c>
      <c r="E49" s="30"/>
      <c r="F49" s="270" t="s">
        <v>29</v>
      </c>
      <c r="G49" s="271" t="s">
        <v>7</v>
      </c>
      <c r="H49" s="269" t="s">
        <v>30</v>
      </c>
      <c r="I49" s="30"/>
      <c r="J49" s="16"/>
      <c r="K49" s="297" t="s">
        <v>7</v>
      </c>
      <c r="L49" s="17"/>
      <c r="M49" s="285"/>
      <c r="N49" s="4">
        <f>IF(AND(J49="",L49=""),"",IF(J49&gt;L49,1,IF(J49&lt;L49,2,3)))</f>
      </c>
      <c r="O49" s="6" t="e">
        <f>IF(AND(#REF!&lt;&gt;"",#REF!=N49),3,0)</f>
        <v>#REF!</v>
      </c>
      <c r="P49" s="6" t="e">
        <f>IF(AND(#REF!&lt;&gt;"",#REF!=J49),1,0)</f>
        <v>#REF!</v>
      </c>
      <c r="Q49" s="6" t="e">
        <f>IF(AND(#REF!&lt;&gt;"",#REF!=L49),1,0)</f>
        <v>#REF!</v>
      </c>
      <c r="R49" s="60" t="e">
        <f>IF(AND(S49&lt;&gt;"",S49=5),3,0)</f>
        <v>#REF!</v>
      </c>
      <c r="S49" s="6" t="e">
        <f>SUM(O49:Q49)</f>
        <v>#REF!</v>
      </c>
      <c r="T49" s="7" t="e">
        <f>SUM(O49:R49)</f>
        <v>#REF!</v>
      </c>
      <c r="U49" s="30"/>
      <c r="V49" s="14"/>
      <c r="W49" s="285" t="s">
        <v>29</v>
      </c>
      <c r="X49" s="285">
        <f>F50+H54+H60</f>
        <v>0</v>
      </c>
      <c r="Y49" s="286">
        <f>J49+L53+L59</f>
        <v>0</v>
      </c>
      <c r="Z49" s="286">
        <f>L49+J53+J59</f>
        <v>0</v>
      </c>
      <c r="AA49" s="287">
        <f>Y49-Z49</f>
        <v>0</v>
      </c>
      <c r="AB49" s="62" t="e">
        <f>IF(AND(#REF!&lt;&gt;"",#REF!=V49),10,0)</f>
        <v>#REF!</v>
      </c>
      <c r="AC49" s="7" t="e">
        <f>SUM(AB49)</f>
        <v>#REF!</v>
      </c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10"/>
      <c r="AT49" s="310"/>
      <c r="AU49" s="310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0"/>
      <c r="BG49" s="310"/>
      <c r="BH49" s="310"/>
      <c r="BI49" s="310"/>
      <c r="BJ49" s="310"/>
      <c r="BK49" s="310"/>
      <c r="BL49" s="310"/>
      <c r="BM49" s="310"/>
      <c r="BN49" s="310"/>
      <c r="BO49" s="310"/>
      <c r="BP49" s="310"/>
      <c r="BQ49" s="310"/>
      <c r="BR49" s="310"/>
      <c r="BS49" s="310"/>
      <c r="BT49" s="310"/>
      <c r="BU49" s="310"/>
      <c r="BV49" s="310"/>
      <c r="BW49" s="310"/>
      <c r="BX49" s="310"/>
      <c r="BY49" s="35"/>
    </row>
    <row r="50" spans="1:77" ht="13.5" customHeight="1" hidden="1" thickBot="1">
      <c r="A50" s="73"/>
      <c r="B50" s="122"/>
      <c r="C50" s="123"/>
      <c r="D50" s="124"/>
      <c r="E50" s="77"/>
      <c r="F50" s="78">
        <f>IF(N49=1,3,IF(N49=3,1,0))</f>
        <v>0</v>
      </c>
      <c r="G50" s="79"/>
      <c r="H50" s="80">
        <f>IF(N49=2,3,IF(N49=3,1,0))</f>
        <v>0</v>
      </c>
      <c r="I50" s="81"/>
      <c r="J50" s="82"/>
      <c r="K50" s="83"/>
      <c r="L50" s="84"/>
      <c r="M50" s="85"/>
      <c r="N50" s="1"/>
      <c r="O50" s="6"/>
      <c r="P50" s="6"/>
      <c r="Q50" s="6"/>
      <c r="R50" s="6"/>
      <c r="S50" s="6"/>
      <c r="T50" s="7"/>
      <c r="U50" s="81"/>
      <c r="V50" s="61"/>
      <c r="W50" s="86"/>
      <c r="X50" s="86"/>
      <c r="Y50" s="86"/>
      <c r="Z50" s="86"/>
      <c r="AA50" s="88"/>
      <c r="AB50" s="162"/>
      <c r="AC50" s="162"/>
      <c r="AD50" s="30"/>
      <c r="AE50" s="30"/>
      <c r="AF50" s="30"/>
      <c r="AG50" s="30"/>
      <c r="AH50" s="30"/>
      <c r="AI50" s="30"/>
      <c r="AJ50" s="30"/>
      <c r="AK50" s="257"/>
      <c r="AL50" s="257"/>
      <c r="AM50" s="257"/>
      <c r="AN50" s="257"/>
      <c r="AO50" s="257"/>
      <c r="AP50" s="257"/>
      <c r="AS50" s="310"/>
      <c r="AT50" s="310"/>
      <c r="AU50" s="310"/>
      <c r="AV50" s="310"/>
      <c r="AW50" s="310"/>
      <c r="AX50" s="310"/>
      <c r="AY50" s="310"/>
      <c r="AZ50" s="310"/>
      <c r="BA50" s="310"/>
      <c r="BB50" s="310"/>
      <c r="BC50" s="310"/>
      <c r="BD50" s="310"/>
      <c r="BE50" s="310"/>
      <c r="BF50" s="310"/>
      <c r="BG50" s="310"/>
      <c r="BH50" s="310"/>
      <c r="BI50" s="310"/>
      <c r="BJ50" s="310"/>
      <c r="BK50" s="310"/>
      <c r="BL50" s="310"/>
      <c r="BM50" s="310"/>
      <c r="BN50" s="310"/>
      <c r="BO50" s="310"/>
      <c r="BP50" s="310"/>
      <c r="BQ50" s="310"/>
      <c r="BR50" s="310"/>
      <c r="BS50" s="310"/>
      <c r="BT50" s="310"/>
      <c r="BU50" s="310"/>
      <c r="BV50" s="310"/>
      <c r="BW50" s="310"/>
      <c r="BX50" s="310"/>
      <c r="BY50" s="35"/>
    </row>
    <row r="51" spans="1:77" ht="13.5" thickBot="1">
      <c r="A51" s="115">
        <v>39609</v>
      </c>
      <c r="B51" s="104" t="s">
        <v>31</v>
      </c>
      <c r="C51" s="105">
        <v>0.8645833333333334</v>
      </c>
      <c r="D51" s="106" t="s">
        <v>59</v>
      </c>
      <c r="E51" s="30"/>
      <c r="F51" s="107" t="s">
        <v>32</v>
      </c>
      <c r="G51" s="108" t="s">
        <v>7</v>
      </c>
      <c r="H51" s="106" t="s">
        <v>33</v>
      </c>
      <c r="I51" s="30"/>
      <c r="J51" s="10"/>
      <c r="K51" s="110" t="s">
        <v>7</v>
      </c>
      <c r="L51" s="11"/>
      <c r="M51" s="111"/>
      <c r="N51" s="1">
        <f>IF(AND(J51="",L51=""),"",IF(J51&gt;L51,1,IF(J51&lt;L51,2,3)))</f>
      </c>
      <c r="O51" s="6" t="e">
        <f>IF(AND(#REF!&lt;&gt;"",#REF!=N51),3,0)</f>
        <v>#REF!</v>
      </c>
      <c r="P51" s="6" t="e">
        <f>IF(AND(#REF!&lt;&gt;"",#REF!=J51),1,0)</f>
        <v>#REF!</v>
      </c>
      <c r="Q51" s="6"/>
      <c r="R51" s="60" t="e">
        <f>IF(AND(S51&lt;&gt;"",S51=5),3,0)</f>
        <v>#REF!</v>
      </c>
      <c r="S51" s="6" t="e">
        <f>SUM(O51:Q51)</f>
        <v>#REF!</v>
      </c>
      <c r="T51" s="7" t="e">
        <f>SUM(O51:R51)</f>
        <v>#REF!</v>
      </c>
      <c r="U51" s="30"/>
      <c r="V51" s="14"/>
      <c r="W51" s="111" t="s">
        <v>30</v>
      </c>
      <c r="X51" s="111">
        <f>H50+H56+F58</f>
        <v>0</v>
      </c>
      <c r="Y51" s="112">
        <f>L49+L55+J57</f>
        <v>0</v>
      </c>
      <c r="Z51" s="112">
        <f>J49+J55+L57</f>
        <v>0</v>
      </c>
      <c r="AA51" s="113">
        <f>Y51-Z51</f>
        <v>0</v>
      </c>
      <c r="AB51" s="62" t="e">
        <f>IF(AND(#REF!&lt;&gt;"",#REF!=V51),10,0)</f>
        <v>#REF!</v>
      </c>
      <c r="AC51" s="7" t="e">
        <f>SUM(AB51)</f>
        <v>#REF!</v>
      </c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10"/>
      <c r="AT51" s="310"/>
      <c r="AU51" s="310"/>
      <c r="AV51" s="310"/>
      <c r="AW51" s="310"/>
      <c r="AX51" s="310"/>
      <c r="AY51" s="310"/>
      <c r="AZ51" s="310"/>
      <c r="BA51" s="310"/>
      <c r="BB51" s="310"/>
      <c r="BC51" s="310"/>
      <c r="BD51" s="310"/>
      <c r="BE51" s="310"/>
      <c r="BF51" s="310"/>
      <c r="BG51" s="310"/>
      <c r="BH51" s="310"/>
      <c r="BI51" s="310"/>
      <c r="BJ51" s="310"/>
      <c r="BK51" s="310"/>
      <c r="BL51" s="310"/>
      <c r="BM51" s="310"/>
      <c r="BN51" s="310"/>
      <c r="BO51" s="310"/>
      <c r="BP51" s="310"/>
      <c r="BQ51" s="310"/>
      <c r="BR51" s="310"/>
      <c r="BS51" s="310"/>
      <c r="BT51" s="310"/>
      <c r="BU51" s="310"/>
      <c r="BV51" s="310"/>
      <c r="BW51" s="310"/>
      <c r="BX51" s="310"/>
      <c r="BY51" s="35"/>
    </row>
    <row r="52" spans="1:77" ht="13.5" customHeight="1" hidden="1" thickBot="1">
      <c r="A52" s="73"/>
      <c r="B52" s="122"/>
      <c r="C52" s="123"/>
      <c r="D52" s="124"/>
      <c r="E52" s="77"/>
      <c r="F52" s="78">
        <f>IF(N51=1,3,IF(N51=3,1,0))</f>
        <v>0</v>
      </c>
      <c r="G52" s="79"/>
      <c r="H52" s="80">
        <f>IF(N51=2,3,IF(N51=3,1,0))</f>
        <v>0</v>
      </c>
      <c r="I52" s="81"/>
      <c r="J52" s="109"/>
      <c r="K52" s="83"/>
      <c r="L52" s="83"/>
      <c r="M52" s="85"/>
      <c r="N52" s="1"/>
      <c r="O52" s="6"/>
      <c r="P52" s="6"/>
      <c r="Q52" s="6"/>
      <c r="R52" s="6"/>
      <c r="S52" s="6"/>
      <c r="T52" s="7"/>
      <c r="U52" s="81"/>
      <c r="V52" s="61"/>
      <c r="W52" s="86"/>
      <c r="X52" s="86"/>
      <c r="Y52" s="86"/>
      <c r="Z52" s="86"/>
      <c r="AA52" s="88"/>
      <c r="AB52" s="162"/>
      <c r="AC52" s="162"/>
      <c r="AD52" s="30"/>
      <c r="AE52" s="30"/>
      <c r="AF52" s="30"/>
      <c r="AG52" s="30"/>
      <c r="AH52" s="30"/>
      <c r="AI52" s="30"/>
      <c r="AJ52" s="30"/>
      <c r="AK52" s="101"/>
      <c r="AL52" s="101"/>
      <c r="AM52" s="101"/>
      <c r="AN52" s="101"/>
      <c r="AO52" s="101"/>
      <c r="AP52" s="101"/>
      <c r="AQ52" s="252"/>
      <c r="AR52" s="252"/>
      <c r="AS52" s="310"/>
      <c r="AT52" s="310"/>
      <c r="AU52" s="310"/>
      <c r="AV52" s="310"/>
      <c r="AW52" s="310"/>
      <c r="AX52" s="310"/>
      <c r="AY52" s="310"/>
      <c r="AZ52" s="310"/>
      <c r="BA52" s="310"/>
      <c r="BB52" s="310"/>
      <c r="BC52" s="310"/>
      <c r="BD52" s="310"/>
      <c r="BE52" s="310"/>
      <c r="BF52" s="310"/>
      <c r="BG52" s="310"/>
      <c r="BH52" s="310"/>
      <c r="BI52" s="310"/>
      <c r="BJ52" s="310"/>
      <c r="BK52" s="310"/>
      <c r="BL52" s="310"/>
      <c r="BM52" s="310"/>
      <c r="BN52" s="310"/>
      <c r="BO52" s="310"/>
      <c r="BP52" s="310"/>
      <c r="BQ52" s="310"/>
      <c r="BR52" s="310"/>
      <c r="BS52" s="310"/>
      <c r="BT52" s="310"/>
      <c r="BU52" s="310"/>
      <c r="BV52" s="310"/>
      <c r="BW52" s="310"/>
      <c r="BX52" s="310"/>
      <c r="BY52" s="35"/>
    </row>
    <row r="53" spans="1:77" ht="13.5" thickBot="1">
      <c r="A53" s="278">
        <v>39613</v>
      </c>
      <c r="B53" s="279" t="s">
        <v>28</v>
      </c>
      <c r="C53" s="280">
        <v>0.75</v>
      </c>
      <c r="D53" s="274" t="s">
        <v>53</v>
      </c>
      <c r="E53" s="30"/>
      <c r="F53" s="272" t="s">
        <v>33</v>
      </c>
      <c r="G53" s="273" t="s">
        <v>7</v>
      </c>
      <c r="H53" s="274" t="s">
        <v>29</v>
      </c>
      <c r="I53" s="30"/>
      <c r="J53" s="10"/>
      <c r="K53" s="129" t="s">
        <v>7</v>
      </c>
      <c r="L53" s="11"/>
      <c r="M53" s="128"/>
      <c r="N53" s="1">
        <f>IF(AND(J53="",L53=""),"",IF(J53&gt;L53,1,IF(J53&lt;L53,2,3)))</f>
      </c>
      <c r="O53" s="6" t="e">
        <f>IF(AND(#REF!&lt;&gt;"",#REF!=N53),3,0)</f>
        <v>#REF!</v>
      </c>
      <c r="P53" s="6" t="e">
        <f>IF(AND(#REF!&lt;&gt;"",#REF!=J53),1,0)</f>
        <v>#REF!</v>
      </c>
      <c r="Q53" s="6"/>
      <c r="R53" s="60" t="e">
        <f>IF(AND(S53&lt;&gt;"",S53=5),3,0)</f>
        <v>#REF!</v>
      </c>
      <c r="S53" s="6" t="e">
        <f>SUM(O53:Q53)</f>
        <v>#REF!</v>
      </c>
      <c r="T53" s="7" t="e">
        <f>SUM(O53:R53)</f>
        <v>#REF!</v>
      </c>
      <c r="U53" s="30"/>
      <c r="V53" s="14"/>
      <c r="W53" s="128" t="s">
        <v>32</v>
      </c>
      <c r="X53" s="128">
        <f>F52+F56+F60</f>
        <v>0</v>
      </c>
      <c r="Y53" s="128">
        <f>J51+J55+J59</f>
        <v>0</v>
      </c>
      <c r="Z53" s="128">
        <f>L51+L55+L59</f>
        <v>0</v>
      </c>
      <c r="AA53" s="288">
        <f>Y53-Z53</f>
        <v>0</v>
      </c>
      <c r="AB53" s="62" t="e">
        <f>IF(AND(#REF!&lt;&gt;"",#REF!=V53),10,0)</f>
        <v>#REF!</v>
      </c>
      <c r="AC53" s="7" t="e">
        <f>SUM(AB53)</f>
        <v>#REF!</v>
      </c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10"/>
      <c r="AT53" s="310"/>
      <c r="AU53" s="310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0"/>
      <c r="BG53" s="310"/>
      <c r="BH53" s="310"/>
      <c r="BI53" s="310"/>
      <c r="BJ53" s="310"/>
      <c r="BK53" s="310"/>
      <c r="BL53" s="310"/>
      <c r="BM53" s="310"/>
      <c r="BN53" s="310"/>
      <c r="BO53" s="310"/>
      <c r="BP53" s="310"/>
      <c r="BQ53" s="310"/>
      <c r="BR53" s="310"/>
      <c r="BS53" s="310"/>
      <c r="BT53" s="310"/>
      <c r="BU53" s="310"/>
      <c r="BV53" s="310"/>
      <c r="BW53" s="310"/>
      <c r="BX53" s="310"/>
      <c r="BY53" s="35"/>
    </row>
    <row r="54" spans="1:77" ht="13.5" hidden="1" thickBot="1">
      <c r="A54" s="121"/>
      <c r="B54" s="122"/>
      <c r="C54" s="123"/>
      <c r="D54" s="124"/>
      <c r="E54" s="77"/>
      <c r="F54" s="78">
        <f>IF(N53=1,3,IF(N53=3,1,0))</f>
        <v>0</v>
      </c>
      <c r="G54" s="79"/>
      <c r="H54" s="80">
        <f>IF(N53=2,3,IF(N53=3,1,0))</f>
        <v>0</v>
      </c>
      <c r="I54" s="81"/>
      <c r="J54" s="109"/>
      <c r="K54" s="83"/>
      <c r="L54" s="83"/>
      <c r="M54" s="85"/>
      <c r="N54" s="1"/>
      <c r="O54" s="6"/>
      <c r="P54" s="6"/>
      <c r="Q54" s="6"/>
      <c r="R54" s="6"/>
      <c r="S54" s="6"/>
      <c r="T54" s="7"/>
      <c r="U54" s="81"/>
      <c r="V54" s="61"/>
      <c r="W54" s="86"/>
      <c r="X54" s="86"/>
      <c r="Y54" s="86"/>
      <c r="Z54" s="86"/>
      <c r="AA54" s="88"/>
      <c r="AB54" s="162"/>
      <c r="AC54" s="162"/>
      <c r="AD54" s="30"/>
      <c r="AE54" s="30"/>
      <c r="AF54" s="30"/>
      <c r="AG54" s="30"/>
      <c r="AH54" s="30"/>
      <c r="AI54" s="30"/>
      <c r="AJ54" s="30"/>
      <c r="AK54" s="101"/>
      <c r="AL54" s="101"/>
      <c r="AM54" s="101"/>
      <c r="AN54" s="101"/>
      <c r="AO54" s="101"/>
      <c r="AP54" s="101"/>
      <c r="AQ54" s="258"/>
      <c r="AR54" s="258"/>
      <c r="AS54" s="101"/>
      <c r="AT54" s="101"/>
      <c r="AU54" s="101"/>
      <c r="AV54" s="101"/>
      <c r="AW54" s="165"/>
      <c r="AX54" s="100"/>
      <c r="BW54" s="101"/>
      <c r="BX54" s="102"/>
      <c r="BY54" s="35"/>
    </row>
    <row r="55" spans="1:77" ht="13.5" thickBot="1">
      <c r="A55" s="103">
        <v>39613</v>
      </c>
      <c r="B55" s="104" t="s">
        <v>31</v>
      </c>
      <c r="C55" s="105">
        <v>0.8645833333333334</v>
      </c>
      <c r="D55" s="106" t="s">
        <v>53</v>
      </c>
      <c r="E55" s="30"/>
      <c r="F55" s="107" t="s">
        <v>32</v>
      </c>
      <c r="G55" s="108" t="s">
        <v>7</v>
      </c>
      <c r="H55" s="106" t="s">
        <v>30</v>
      </c>
      <c r="I55" s="30"/>
      <c r="J55" s="10"/>
      <c r="K55" s="110" t="s">
        <v>7</v>
      </c>
      <c r="L55" s="11"/>
      <c r="M55" s="111"/>
      <c r="N55" s="1">
        <f>IF(AND(J55="",L55=""),"",IF(J55&gt;L55,1,IF(J55&lt;L55,2,3)))</f>
      </c>
      <c r="O55" s="6" t="e">
        <f>IF(AND(#REF!&lt;&gt;"",#REF!=N55),3,0)</f>
        <v>#REF!</v>
      </c>
      <c r="P55" s="6" t="e">
        <f>IF(AND(#REF!&lt;&gt;"",#REF!=J55),1,0)</f>
        <v>#REF!</v>
      </c>
      <c r="Q55" s="6"/>
      <c r="R55" s="60" t="e">
        <f>IF(AND(S55&lt;&gt;"",S55=5),3,0)</f>
        <v>#REF!</v>
      </c>
      <c r="S55" s="6" t="e">
        <f>SUM(O55:Q55)</f>
        <v>#REF!</v>
      </c>
      <c r="T55" s="7" t="e">
        <f>SUM(O55:R55)</f>
        <v>#REF!</v>
      </c>
      <c r="U55" s="30"/>
      <c r="V55" s="15"/>
      <c r="W55" s="137" t="s">
        <v>33</v>
      </c>
      <c r="X55" s="137">
        <f>H52+F54+H58</f>
        <v>0</v>
      </c>
      <c r="Y55" s="137">
        <f>L51+J53+L57</f>
        <v>0</v>
      </c>
      <c r="Z55" s="137">
        <f>J51+L53+J57</f>
        <v>0</v>
      </c>
      <c r="AA55" s="138">
        <f>Y55-Z55</f>
        <v>0</v>
      </c>
      <c r="AB55" s="62" t="e">
        <f>IF(AND(#REF!&lt;&gt;"",#REF!=V55),10,0)</f>
        <v>#REF!</v>
      </c>
      <c r="AC55" s="7" t="e">
        <f>SUM(AB55)</f>
        <v>#REF!</v>
      </c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5"/>
    </row>
    <row r="56" spans="1:77" ht="13.5" customHeight="1" hidden="1" thickBot="1">
      <c r="A56" s="121"/>
      <c r="B56" s="122"/>
      <c r="C56" s="123"/>
      <c r="D56" s="124"/>
      <c r="E56" s="77"/>
      <c r="F56" s="78">
        <f>IF(N55=1,3,IF(N55=3,1,0))</f>
        <v>0</v>
      </c>
      <c r="G56" s="79"/>
      <c r="H56" s="80">
        <f>IF(N55=2,3,IF(N55=3,1,0))</f>
        <v>0</v>
      </c>
      <c r="I56" s="81"/>
      <c r="J56" s="109"/>
      <c r="K56" s="83"/>
      <c r="L56" s="83"/>
      <c r="M56" s="85"/>
      <c r="N56" s="1"/>
      <c r="O56" s="6"/>
      <c r="P56" s="6"/>
      <c r="Q56" s="6"/>
      <c r="R56" s="6"/>
      <c r="S56" s="6"/>
      <c r="T56" s="7"/>
      <c r="U56" s="81"/>
      <c r="V56" s="132"/>
      <c r="W56" s="132"/>
      <c r="X56" s="132"/>
      <c r="Y56" s="132"/>
      <c r="Z56" s="132"/>
      <c r="AA56" s="132"/>
      <c r="AB56" s="132"/>
      <c r="AC56" s="132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5"/>
    </row>
    <row r="57" spans="1:77" ht="13.5" thickBot="1">
      <c r="A57" s="278">
        <v>39617</v>
      </c>
      <c r="B57" s="279" t="s">
        <v>28</v>
      </c>
      <c r="C57" s="280">
        <v>0.8645833333333334</v>
      </c>
      <c r="D57" s="274" t="s">
        <v>54</v>
      </c>
      <c r="E57" s="30"/>
      <c r="F57" s="272" t="s">
        <v>30</v>
      </c>
      <c r="G57" s="273" t="s">
        <v>7</v>
      </c>
      <c r="H57" s="274" t="s">
        <v>33</v>
      </c>
      <c r="I57" s="30"/>
      <c r="J57" s="10"/>
      <c r="K57" s="129" t="s">
        <v>7</v>
      </c>
      <c r="L57" s="11"/>
      <c r="M57" s="128"/>
      <c r="N57" s="1">
        <f>IF(AND(J57="",L57=""),"",IF(J57&gt;L57,1,IF(J57&lt;L57,2,3)))</f>
      </c>
      <c r="O57" s="6" t="e">
        <f>IF(AND(#REF!&lt;&gt;"",#REF!=N57),3,0)</f>
        <v>#REF!</v>
      </c>
      <c r="P57" s="6" t="e">
        <f>IF(AND(#REF!&lt;&gt;"",#REF!=J57),1,0)</f>
        <v>#REF!</v>
      </c>
      <c r="Q57" s="6"/>
      <c r="R57" s="60" t="e">
        <f>IF(AND(S57&lt;&gt;"",S57=5),3,0)</f>
        <v>#REF!</v>
      </c>
      <c r="S57" s="6" t="e">
        <f>SUM(O57:Q57)</f>
        <v>#REF!</v>
      </c>
      <c r="T57" s="7" t="e">
        <f>SUM(O57:R57)</f>
        <v>#REF!</v>
      </c>
      <c r="U57" s="30"/>
      <c r="V57" s="30"/>
      <c r="W57" s="30"/>
      <c r="X57" s="27"/>
      <c r="Y57" s="27"/>
      <c r="Z57" s="27"/>
      <c r="AA57" s="27"/>
      <c r="AB57" s="101"/>
      <c r="AC57" s="27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5"/>
    </row>
    <row r="58" spans="1:77" ht="13.5" customHeight="1" hidden="1" thickBot="1">
      <c r="A58" s="121"/>
      <c r="B58" s="122"/>
      <c r="C58" s="123"/>
      <c r="D58" s="124"/>
      <c r="E58" s="77"/>
      <c r="F58" s="78">
        <f>IF(N57=1,3,IF(N57=3,1,0))</f>
        <v>0</v>
      </c>
      <c r="G58" s="79"/>
      <c r="H58" s="80">
        <f>IF(N57=2,3,IF(N57=3,1,0))</f>
        <v>0</v>
      </c>
      <c r="I58" s="81"/>
      <c r="J58" s="166"/>
      <c r="K58" s="167"/>
      <c r="L58" s="167"/>
      <c r="M58" s="168"/>
      <c r="N58" s="2"/>
      <c r="O58" s="6"/>
      <c r="P58" s="6"/>
      <c r="Q58" s="6"/>
      <c r="R58" s="6"/>
      <c r="S58" s="6"/>
      <c r="T58" s="7"/>
      <c r="U58" s="169"/>
      <c r="V58" s="132"/>
      <c r="W58" s="132"/>
      <c r="X58" s="132"/>
      <c r="Y58" s="132"/>
      <c r="Z58" s="132"/>
      <c r="AA58" s="132"/>
      <c r="AB58" s="132"/>
      <c r="AC58" s="132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5"/>
    </row>
    <row r="59" spans="1:77" ht="13.5" thickBot="1">
      <c r="A59" s="140">
        <v>39617</v>
      </c>
      <c r="B59" s="141" t="s">
        <v>31</v>
      </c>
      <c r="C59" s="142">
        <v>0.8645833333333334</v>
      </c>
      <c r="D59" s="143" t="s">
        <v>54</v>
      </c>
      <c r="E59" s="30"/>
      <c r="F59" s="107" t="s">
        <v>32</v>
      </c>
      <c r="G59" s="108" t="s">
        <v>7</v>
      </c>
      <c r="H59" s="106" t="s">
        <v>29</v>
      </c>
      <c r="I59" s="30"/>
      <c r="J59" s="12"/>
      <c r="K59" s="146" t="s">
        <v>7</v>
      </c>
      <c r="L59" s="13"/>
      <c r="M59" s="137"/>
      <c r="N59" s="3">
        <f>IF(AND(J59="",L59=""),"",IF(J59&gt;L59,1,IF(J59&lt;L59,2,3)))</f>
      </c>
      <c r="O59" s="6" t="e">
        <f>IF(AND(#REF!&lt;&gt;"",#REF!=N59),3,0)</f>
        <v>#REF!</v>
      </c>
      <c r="P59" s="6" t="e">
        <f>IF(AND(#REF!&lt;&gt;"",#REF!=J59),1,0)</f>
        <v>#REF!</v>
      </c>
      <c r="Q59" s="6"/>
      <c r="R59" s="60" t="e">
        <f>IF(AND(S59&lt;&gt;"",S59=5),3,0)</f>
        <v>#REF!</v>
      </c>
      <c r="S59" s="6" t="e">
        <f>SUM(O59:Q59)</f>
        <v>#REF!</v>
      </c>
      <c r="T59" s="7" t="e">
        <f>SUM(O59:R59)</f>
        <v>#REF!</v>
      </c>
      <c r="U59" s="30"/>
      <c r="V59" s="30"/>
      <c r="W59" s="30"/>
      <c r="X59" s="30"/>
      <c r="Y59" s="30"/>
      <c r="Z59" s="30"/>
      <c r="AA59" s="27"/>
      <c r="AB59" s="101"/>
      <c r="AC59" s="27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5"/>
    </row>
    <row r="60" spans="1:77" ht="13.5" customHeight="1" hidden="1" thickBot="1">
      <c r="A60" s="180"/>
      <c r="B60" s="181"/>
      <c r="C60" s="182"/>
      <c r="D60" s="181"/>
      <c r="E60" s="183"/>
      <c r="F60" s="78">
        <f>IF(N59=1,3,IF(N59=3,1,0))</f>
        <v>0</v>
      </c>
      <c r="G60" s="79"/>
      <c r="H60" s="80">
        <f>IF(N59=2,3,IF(N59=3,1,0))</f>
        <v>0</v>
      </c>
      <c r="I60" s="187"/>
      <c r="J60" s="188"/>
      <c r="K60" s="188"/>
      <c r="L60" s="188"/>
      <c r="M60" s="189"/>
      <c r="N60" s="190">
        <f>COUNTBLANK(N49:N59)</f>
        <v>11</v>
      </c>
      <c r="O60" s="191"/>
      <c r="P60" s="191"/>
      <c r="Q60" s="191"/>
      <c r="R60" s="191"/>
      <c r="S60" s="191"/>
      <c r="T60" s="192" t="e">
        <f>SUM(T49:T59)</f>
        <v>#REF!</v>
      </c>
      <c r="U60" s="169"/>
      <c r="V60" s="101"/>
      <c r="W60" s="101"/>
      <c r="X60" s="101"/>
      <c r="Y60" s="101"/>
      <c r="Z60" s="101"/>
      <c r="AA60" s="101"/>
      <c r="AB60" s="101"/>
      <c r="AC60" s="101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5"/>
    </row>
    <row r="61" spans="1:77" ht="13.5" thickBo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181"/>
      <c r="P61" s="181"/>
      <c r="Q61" s="181"/>
      <c r="R61" s="181"/>
      <c r="S61" s="181"/>
      <c r="T61" s="30"/>
      <c r="U61" s="30"/>
      <c r="V61" s="30"/>
      <c r="W61" s="30"/>
      <c r="X61" s="30"/>
      <c r="Y61" s="30"/>
      <c r="Z61" s="30"/>
      <c r="AA61" s="30"/>
      <c r="AB61" s="101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5"/>
    </row>
    <row r="62" spans="1:77" ht="13.5" thickBo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261"/>
      <c r="P62" s="261"/>
      <c r="Q62" s="261"/>
      <c r="R62" s="261"/>
      <c r="S62" s="261"/>
      <c r="T62" s="30"/>
      <c r="U62" s="30"/>
      <c r="V62" s="30"/>
      <c r="W62" s="30"/>
      <c r="X62" s="30"/>
      <c r="Y62" s="30"/>
      <c r="Z62" s="30"/>
      <c r="AA62" s="30"/>
      <c r="AB62" s="259"/>
      <c r="AC62" s="260" t="e">
        <f>SUM(AC6:AC55)</f>
        <v>#REF!</v>
      </c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5"/>
    </row>
    <row r="63" spans="1:77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261"/>
      <c r="P63" s="261"/>
      <c r="Q63" s="261"/>
      <c r="R63" s="261"/>
      <c r="S63" s="261"/>
      <c r="T63" s="30"/>
      <c r="U63" s="30"/>
      <c r="V63" s="30"/>
      <c r="W63" s="30"/>
      <c r="X63" s="30"/>
      <c r="Y63" s="30"/>
      <c r="Z63" s="30"/>
      <c r="AA63" s="30"/>
      <c r="AB63" s="254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5"/>
    </row>
    <row r="64" ht="12.75">
      <c r="AJ64" s="265"/>
    </row>
    <row r="65" ht="12.75">
      <c r="AJ65" s="265"/>
    </row>
    <row r="66" ht="12.75">
      <c r="AJ66" s="265"/>
    </row>
    <row r="67" ht="12.75">
      <c r="AJ67" s="265"/>
    </row>
    <row r="68" ht="12.75">
      <c r="AJ68" s="265"/>
    </row>
    <row r="69" ht="12.75">
      <c r="AJ69" s="265"/>
    </row>
    <row r="70" ht="12.75">
      <c r="AJ70" s="265"/>
    </row>
    <row r="71" ht="12.75">
      <c r="AJ71" s="265"/>
    </row>
    <row r="72" ht="12.75">
      <c r="AJ72" s="265"/>
    </row>
    <row r="73" ht="12.75">
      <c r="AJ73" s="265"/>
    </row>
    <row r="74" ht="12.75">
      <c r="AJ74" s="265"/>
    </row>
    <row r="75" ht="12.75">
      <c r="AJ75" s="265"/>
    </row>
    <row r="76" ht="12.75">
      <c r="AJ76" s="265"/>
    </row>
    <row r="77" ht="12.75">
      <c r="AJ77" s="265"/>
    </row>
    <row r="78" ht="12.75">
      <c r="AJ78" s="265"/>
    </row>
    <row r="79" ht="12.75">
      <c r="AJ79" s="265"/>
    </row>
    <row r="80" ht="12.75">
      <c r="AJ80" s="265"/>
    </row>
    <row r="81" ht="12.75">
      <c r="AJ81" s="265"/>
    </row>
    <row r="82" ht="12.75">
      <c r="AJ82" s="265"/>
    </row>
    <row r="83" ht="12.75">
      <c r="AJ83" s="265"/>
    </row>
    <row r="84" ht="12.75">
      <c r="AJ84" s="265"/>
    </row>
    <row r="85" ht="12.75">
      <c r="AJ85" s="265"/>
    </row>
    <row r="86" ht="12.75">
      <c r="AJ86" s="265"/>
    </row>
    <row r="87" ht="12.75">
      <c r="AJ87" s="265"/>
    </row>
    <row r="88" ht="12.75">
      <c r="AJ88" s="265"/>
    </row>
    <row r="89" ht="12.75">
      <c r="AJ89" s="265"/>
    </row>
    <row r="90" ht="12.75">
      <c r="AJ90" s="265"/>
    </row>
    <row r="91" ht="12.75">
      <c r="AJ91" s="265"/>
    </row>
    <row r="92" ht="12.75">
      <c r="AJ92" s="265"/>
    </row>
    <row r="93" ht="12.75">
      <c r="AJ93" s="265"/>
    </row>
    <row r="94" ht="12.75">
      <c r="AJ94" s="265"/>
    </row>
    <row r="95" ht="12.75">
      <c r="AJ95" s="265"/>
    </row>
    <row r="96" ht="12.75">
      <c r="AJ96" s="265"/>
    </row>
    <row r="97" ht="12.75">
      <c r="AJ97" s="265"/>
    </row>
    <row r="98" ht="12.75">
      <c r="AJ98" s="265"/>
    </row>
    <row r="99" ht="12.75">
      <c r="AJ99" s="265"/>
    </row>
    <row r="100" ht="12.75">
      <c r="AJ100" s="265"/>
    </row>
    <row r="101" ht="12.75">
      <c r="AJ101" s="265"/>
    </row>
    <row r="102" ht="12.75">
      <c r="AJ102" s="265"/>
    </row>
    <row r="103" ht="12.75">
      <c r="AJ103" s="265"/>
    </row>
    <row r="104" ht="12.75">
      <c r="AJ104" s="265"/>
    </row>
    <row r="105" ht="12.75">
      <c r="AJ105" s="265"/>
    </row>
    <row r="106" ht="12.75">
      <c r="AJ106" s="265"/>
    </row>
    <row r="107" ht="12.75">
      <c r="AJ107" s="265"/>
    </row>
    <row r="108" ht="12.75">
      <c r="AJ108" s="265"/>
    </row>
    <row r="109" ht="12.75">
      <c r="AJ109" s="265"/>
    </row>
    <row r="110" ht="12.75">
      <c r="AJ110" s="265"/>
    </row>
    <row r="111" ht="12.75">
      <c r="AJ111" s="265"/>
    </row>
    <row r="112" ht="12.75">
      <c r="AJ112" s="265"/>
    </row>
    <row r="113" ht="12.75">
      <c r="AJ113" s="265"/>
    </row>
    <row r="114" ht="12.75">
      <c r="AJ114" s="265"/>
    </row>
    <row r="115" ht="12.75">
      <c r="AJ115" s="265"/>
    </row>
    <row r="116" ht="12.75">
      <c r="AJ116" s="265"/>
    </row>
    <row r="117" ht="12.75">
      <c r="AJ117" s="265"/>
    </row>
    <row r="118" ht="12.75">
      <c r="AJ118" s="265"/>
    </row>
    <row r="119" ht="12.75">
      <c r="AJ119" s="265"/>
    </row>
    <row r="120" ht="12.75">
      <c r="AJ120" s="265"/>
    </row>
    <row r="121" ht="12.75">
      <c r="AJ121" s="265"/>
    </row>
    <row r="122" ht="12.75">
      <c r="AJ122" s="265"/>
    </row>
    <row r="123" ht="12.75">
      <c r="AJ123" s="265"/>
    </row>
    <row r="124" ht="12.75">
      <c r="AJ124" s="265"/>
    </row>
    <row r="125" ht="12.75">
      <c r="AJ125" s="265"/>
    </row>
    <row r="126" ht="12.75">
      <c r="AJ126" s="265"/>
    </row>
    <row r="127" ht="12.75">
      <c r="AJ127" s="265"/>
    </row>
    <row r="128" ht="12.75">
      <c r="AJ128" s="265"/>
    </row>
    <row r="129" ht="12.75">
      <c r="AJ129" s="265"/>
    </row>
    <row r="130" ht="12.75">
      <c r="AJ130" s="265"/>
    </row>
    <row r="131" ht="12.75">
      <c r="AJ131" s="265"/>
    </row>
    <row r="132" ht="12.75">
      <c r="AJ132" s="265"/>
    </row>
    <row r="133" ht="12.75">
      <c r="AJ133" s="265"/>
    </row>
    <row r="134" ht="12.75">
      <c r="AJ134" s="265"/>
    </row>
    <row r="135" ht="12.75">
      <c r="AJ135" s="265"/>
    </row>
    <row r="136" ht="12.75">
      <c r="AJ136" s="265"/>
    </row>
    <row r="137" ht="12.75">
      <c r="AJ137" s="265"/>
    </row>
    <row r="138" ht="12.75">
      <c r="AJ138" s="265"/>
    </row>
    <row r="139" ht="12.75">
      <c r="AJ139" s="265"/>
    </row>
    <row r="140" ht="12.75">
      <c r="AJ140" s="265"/>
    </row>
    <row r="141" ht="12.75">
      <c r="AJ141" s="265"/>
    </row>
    <row r="142" ht="12.75">
      <c r="AJ142" s="265"/>
    </row>
    <row r="143" ht="12.75">
      <c r="AJ143" s="265"/>
    </row>
    <row r="144" ht="12.75">
      <c r="AJ144" s="265"/>
    </row>
    <row r="145" ht="12.75">
      <c r="AJ145" s="265"/>
    </row>
    <row r="146" ht="12.75">
      <c r="AJ146" s="265"/>
    </row>
    <row r="147" ht="12.75">
      <c r="AJ147" s="265"/>
    </row>
    <row r="148" ht="12.75">
      <c r="AJ148" s="265"/>
    </row>
    <row r="149" ht="12.75">
      <c r="AJ149" s="265"/>
    </row>
    <row r="150" ht="12.75">
      <c r="AJ150" s="265"/>
    </row>
    <row r="151" ht="12.75">
      <c r="AJ151" s="265"/>
    </row>
    <row r="152" ht="12.75">
      <c r="AJ152" s="265"/>
    </row>
    <row r="153" ht="12.75">
      <c r="AJ153" s="265"/>
    </row>
    <row r="154" ht="12.75">
      <c r="AJ154" s="265"/>
    </row>
    <row r="155" ht="12.75">
      <c r="AJ155" s="265"/>
    </row>
    <row r="156" ht="12.75">
      <c r="AJ156" s="265"/>
    </row>
    <row r="157" ht="12.75">
      <c r="AJ157" s="265"/>
    </row>
    <row r="158" ht="12.75">
      <c r="AJ158" s="265"/>
    </row>
    <row r="159" ht="12.75">
      <c r="AJ159" s="265"/>
    </row>
    <row r="160" ht="12.75">
      <c r="AJ160" s="265"/>
    </row>
    <row r="161" ht="12.75">
      <c r="AJ161" s="265"/>
    </row>
    <row r="162" ht="12.75">
      <c r="AJ162" s="265"/>
    </row>
    <row r="163" ht="12.75">
      <c r="AJ163" s="265"/>
    </row>
    <row r="164" ht="12.75">
      <c r="AJ164" s="265"/>
    </row>
    <row r="165" ht="12.75">
      <c r="AJ165" s="265"/>
    </row>
    <row r="166" ht="12.75">
      <c r="AJ166" s="265"/>
    </row>
    <row r="167" ht="12.75">
      <c r="AJ167" s="265"/>
    </row>
    <row r="168" ht="12.75">
      <c r="AJ168" s="265"/>
    </row>
    <row r="169" ht="12.75">
      <c r="AJ169" s="265"/>
    </row>
    <row r="170" ht="12.75">
      <c r="AJ170" s="265"/>
    </row>
    <row r="171" ht="12.75">
      <c r="AJ171" s="265"/>
    </row>
    <row r="172" ht="12.75">
      <c r="AJ172" s="265"/>
    </row>
    <row r="173" ht="12.75">
      <c r="AJ173" s="265"/>
    </row>
    <row r="174" ht="12.75">
      <c r="AJ174" s="265"/>
    </row>
    <row r="175" ht="12.75">
      <c r="AJ175" s="265"/>
    </row>
    <row r="176" ht="12.75">
      <c r="AJ176" s="265"/>
    </row>
    <row r="177" ht="12.75">
      <c r="AJ177" s="265"/>
    </row>
    <row r="178" ht="12.75">
      <c r="AJ178" s="265"/>
    </row>
    <row r="179" ht="12.75">
      <c r="AJ179" s="265"/>
    </row>
    <row r="180" ht="12.75">
      <c r="AJ180" s="265"/>
    </row>
    <row r="181" ht="12.75">
      <c r="AJ181" s="265"/>
    </row>
    <row r="182" ht="12.75">
      <c r="AJ182" s="265"/>
    </row>
    <row r="183" ht="12.75">
      <c r="AJ183" s="265"/>
    </row>
    <row r="184" ht="12.75">
      <c r="AJ184" s="265"/>
    </row>
    <row r="185" ht="12.75">
      <c r="AJ185" s="265"/>
    </row>
    <row r="186" ht="12.75">
      <c r="AJ186" s="265"/>
    </row>
    <row r="187" ht="12.75">
      <c r="AJ187" s="265"/>
    </row>
    <row r="188" ht="12.75">
      <c r="AJ188" s="265"/>
    </row>
    <row r="189" ht="12.75">
      <c r="AJ189" s="265"/>
    </row>
    <row r="190" ht="12.75">
      <c r="AJ190" s="265"/>
    </row>
    <row r="191" ht="12.75">
      <c r="AJ191" s="265"/>
    </row>
    <row r="192" ht="12.75">
      <c r="AJ192" s="265"/>
    </row>
    <row r="193" ht="12.75">
      <c r="AJ193" s="265"/>
    </row>
    <row r="194" ht="12.75">
      <c r="AJ194" s="265"/>
    </row>
    <row r="195" ht="12.75">
      <c r="AJ195" s="265"/>
    </row>
    <row r="196" ht="12.75">
      <c r="AJ196" s="265"/>
    </row>
    <row r="197" ht="12.75">
      <c r="AJ197" s="265"/>
    </row>
    <row r="198" ht="12.75">
      <c r="AJ198" s="265"/>
    </row>
    <row r="199" ht="12.75">
      <c r="AJ199" s="265"/>
    </row>
    <row r="200" ht="12.75">
      <c r="AJ200" s="265"/>
    </row>
    <row r="201" ht="12.75">
      <c r="AJ201" s="265"/>
    </row>
    <row r="202" ht="12.75">
      <c r="AJ202" s="265"/>
    </row>
    <row r="203" ht="12.75">
      <c r="AJ203" s="265"/>
    </row>
    <row r="204" ht="12.75">
      <c r="AJ204" s="265"/>
    </row>
    <row r="205" ht="12.75">
      <c r="AJ205" s="265"/>
    </row>
    <row r="206" ht="12.75">
      <c r="AJ206" s="265"/>
    </row>
    <row r="207" ht="12.75">
      <c r="AJ207" s="265"/>
    </row>
    <row r="208" ht="12.75">
      <c r="AJ208" s="265"/>
    </row>
    <row r="209" ht="12.75">
      <c r="AJ209" s="265"/>
    </row>
    <row r="210" ht="12.75">
      <c r="AJ210" s="265"/>
    </row>
    <row r="211" ht="12.75">
      <c r="AJ211" s="265"/>
    </row>
    <row r="212" ht="12.75">
      <c r="AJ212" s="265"/>
    </row>
    <row r="213" ht="12.75">
      <c r="AJ213" s="265"/>
    </row>
    <row r="214" ht="12.75">
      <c r="AJ214" s="265"/>
    </row>
    <row r="215" ht="12.75">
      <c r="AJ215" s="265"/>
    </row>
    <row r="216" ht="12.75">
      <c r="AJ216" s="265"/>
    </row>
    <row r="217" ht="12.75">
      <c r="AJ217" s="265"/>
    </row>
    <row r="218" ht="12.75">
      <c r="AJ218" s="265"/>
    </row>
    <row r="219" ht="12.75">
      <c r="AJ219" s="265"/>
    </row>
    <row r="220" ht="12.75">
      <c r="AJ220" s="265"/>
    </row>
    <row r="221" ht="12.75">
      <c r="AJ221" s="265"/>
    </row>
    <row r="222" ht="12.75">
      <c r="AJ222" s="265"/>
    </row>
    <row r="223" ht="12.75">
      <c r="AJ223" s="265"/>
    </row>
    <row r="224" ht="12.75">
      <c r="AJ224" s="265"/>
    </row>
    <row r="225" ht="12.75">
      <c r="AJ225" s="265"/>
    </row>
    <row r="226" ht="12.75">
      <c r="AJ226" s="265"/>
    </row>
    <row r="227" ht="12.75">
      <c r="AJ227" s="265"/>
    </row>
    <row r="228" ht="12.75">
      <c r="AJ228" s="265"/>
    </row>
    <row r="229" ht="12.75">
      <c r="AJ229" s="265"/>
    </row>
    <row r="230" ht="12.75">
      <c r="AJ230" s="265"/>
    </row>
    <row r="231" ht="12.75">
      <c r="AJ231" s="265"/>
    </row>
    <row r="232" ht="12.75">
      <c r="AJ232" s="265"/>
    </row>
    <row r="233" ht="12.75">
      <c r="AJ233" s="265"/>
    </row>
    <row r="234" ht="12.75">
      <c r="AJ234" s="265"/>
    </row>
    <row r="235" ht="12.75">
      <c r="AJ235" s="265"/>
    </row>
    <row r="236" ht="12.75">
      <c r="AJ236" s="265"/>
    </row>
    <row r="237" ht="12.75">
      <c r="AJ237" s="265"/>
    </row>
    <row r="238" ht="12.75">
      <c r="AJ238" s="265"/>
    </row>
    <row r="239" ht="12.75">
      <c r="AJ239" s="265"/>
    </row>
    <row r="240" ht="12.75">
      <c r="AJ240" s="265"/>
    </row>
    <row r="241" ht="12.75">
      <c r="AJ241" s="265"/>
    </row>
    <row r="242" ht="12.75">
      <c r="AJ242" s="265"/>
    </row>
    <row r="243" ht="12.75">
      <c r="AJ243" s="265"/>
    </row>
    <row r="244" ht="12.75">
      <c r="AJ244" s="265"/>
    </row>
    <row r="245" ht="12.75">
      <c r="AJ245" s="265"/>
    </row>
    <row r="246" ht="12.75">
      <c r="AJ246" s="265"/>
    </row>
    <row r="247" ht="12.75">
      <c r="AJ247" s="265"/>
    </row>
    <row r="248" ht="12.75">
      <c r="AJ248" s="265"/>
    </row>
    <row r="249" ht="12.75">
      <c r="AJ249" s="265"/>
    </row>
    <row r="250" ht="12.75">
      <c r="AJ250" s="265"/>
    </row>
    <row r="251" ht="12.75">
      <c r="AJ251" s="265"/>
    </row>
    <row r="252" ht="12.75">
      <c r="AJ252" s="265"/>
    </row>
    <row r="253" ht="12.75">
      <c r="AJ253" s="265"/>
    </row>
    <row r="254" ht="12.75">
      <c r="AJ254" s="265"/>
    </row>
    <row r="255" ht="12.75">
      <c r="AJ255" s="265"/>
    </row>
    <row r="256" ht="12.75">
      <c r="AJ256" s="265"/>
    </row>
    <row r="257" ht="12.75">
      <c r="AJ257" s="265"/>
    </row>
    <row r="258" ht="12.75">
      <c r="AJ258" s="265"/>
    </row>
    <row r="259" ht="12.75">
      <c r="AJ259" s="265"/>
    </row>
    <row r="260" ht="12.75">
      <c r="AJ260" s="265"/>
    </row>
    <row r="261" ht="12.75">
      <c r="AJ261" s="265"/>
    </row>
    <row r="262" ht="12.75">
      <c r="AJ262" s="265"/>
    </row>
    <row r="263" ht="12.75">
      <c r="AJ263" s="265"/>
    </row>
    <row r="264" ht="12.75">
      <c r="AJ264" s="265"/>
    </row>
    <row r="265" ht="12.75">
      <c r="AJ265" s="265"/>
    </row>
    <row r="266" ht="12.75">
      <c r="AJ266" s="265"/>
    </row>
    <row r="267" ht="12.75">
      <c r="AJ267" s="265"/>
    </row>
    <row r="268" ht="12.75">
      <c r="AJ268" s="265"/>
    </row>
    <row r="269" ht="12.75">
      <c r="AJ269" s="265"/>
    </row>
    <row r="270" ht="12.75">
      <c r="AJ270" s="265"/>
    </row>
    <row r="271" ht="12.75">
      <c r="AJ271" s="265"/>
    </row>
    <row r="272" ht="12.75">
      <c r="AJ272" s="265"/>
    </row>
    <row r="273" ht="12.75">
      <c r="AJ273" s="265"/>
    </row>
    <row r="274" ht="12.75">
      <c r="AJ274" s="265"/>
    </row>
    <row r="275" ht="12.75">
      <c r="AJ275" s="265"/>
    </row>
    <row r="276" ht="12.75">
      <c r="AJ276" s="265"/>
    </row>
    <row r="277" ht="12.75">
      <c r="AJ277" s="265"/>
    </row>
    <row r="278" ht="12.75">
      <c r="AJ278" s="265"/>
    </row>
    <row r="279" ht="12.75">
      <c r="AJ279" s="265"/>
    </row>
    <row r="280" ht="12.75">
      <c r="AJ280" s="265"/>
    </row>
    <row r="281" ht="12.75">
      <c r="AJ281" s="265"/>
    </row>
    <row r="282" ht="12.75">
      <c r="AJ282" s="265"/>
    </row>
    <row r="283" ht="12.75">
      <c r="AJ283" s="265"/>
    </row>
    <row r="284" ht="12.75">
      <c r="AJ284" s="265"/>
    </row>
    <row r="285" ht="12.75">
      <c r="AJ285" s="265"/>
    </row>
    <row r="286" ht="12.75">
      <c r="AJ286" s="265"/>
    </row>
    <row r="287" ht="12.75">
      <c r="AJ287" s="265"/>
    </row>
    <row r="288" ht="12.75">
      <c r="AJ288" s="265"/>
    </row>
    <row r="289" ht="12.75">
      <c r="AJ289" s="265"/>
    </row>
    <row r="290" ht="12.75">
      <c r="AJ290" s="265"/>
    </row>
    <row r="291" ht="12.75">
      <c r="AJ291" s="265"/>
    </row>
    <row r="292" ht="12.75">
      <c r="AJ292" s="265"/>
    </row>
    <row r="293" ht="12.75">
      <c r="AJ293" s="265"/>
    </row>
    <row r="294" ht="12.75">
      <c r="AJ294" s="265"/>
    </row>
    <row r="295" ht="12.75">
      <c r="AJ295" s="265"/>
    </row>
    <row r="296" ht="12.75">
      <c r="AJ296" s="265"/>
    </row>
    <row r="297" ht="12.75">
      <c r="AJ297" s="265"/>
    </row>
    <row r="298" ht="12.75">
      <c r="AJ298" s="265"/>
    </row>
    <row r="299" ht="12.75">
      <c r="AJ299" s="265"/>
    </row>
    <row r="300" ht="12.75">
      <c r="AJ300" s="265"/>
    </row>
    <row r="301" ht="12.75">
      <c r="AJ301" s="265"/>
    </row>
    <row r="302" ht="12.75">
      <c r="AJ302" s="265"/>
    </row>
    <row r="303" ht="12.75">
      <c r="AJ303" s="265"/>
    </row>
    <row r="304" ht="12.75">
      <c r="AJ304" s="265"/>
    </row>
    <row r="305" ht="12.75">
      <c r="AJ305" s="265"/>
    </row>
    <row r="306" ht="12.75">
      <c r="AJ306" s="265"/>
    </row>
    <row r="307" ht="12.75">
      <c r="AJ307" s="265"/>
    </row>
    <row r="308" ht="12.75">
      <c r="AJ308" s="265"/>
    </row>
    <row r="309" ht="12.75">
      <c r="AJ309" s="265"/>
    </row>
    <row r="310" ht="12.75">
      <c r="AJ310" s="265"/>
    </row>
    <row r="311" ht="12.75">
      <c r="AJ311" s="265"/>
    </row>
    <row r="312" ht="12.75">
      <c r="AJ312" s="265"/>
    </row>
    <row r="313" ht="12.75">
      <c r="AJ313" s="265"/>
    </row>
    <row r="314" ht="12.75">
      <c r="AJ314" s="265"/>
    </row>
    <row r="315" ht="12.75">
      <c r="AJ315" s="265"/>
    </row>
    <row r="316" ht="12.75">
      <c r="AJ316" s="265"/>
    </row>
    <row r="317" ht="12.75">
      <c r="AJ317" s="265"/>
    </row>
    <row r="318" ht="12.75">
      <c r="AJ318" s="265"/>
    </row>
    <row r="319" ht="12.75">
      <c r="AJ319" s="265"/>
    </row>
    <row r="320" ht="12.75">
      <c r="AJ320" s="265"/>
    </row>
    <row r="321" ht="12.75">
      <c r="AJ321" s="265"/>
    </row>
    <row r="322" ht="12.75">
      <c r="AJ322" s="265"/>
    </row>
    <row r="323" ht="12.75">
      <c r="AJ323" s="265"/>
    </row>
    <row r="324" ht="12.75">
      <c r="AJ324" s="265"/>
    </row>
    <row r="325" ht="12.75">
      <c r="AJ325" s="265"/>
    </row>
    <row r="326" ht="12.75">
      <c r="AJ326" s="265"/>
    </row>
    <row r="327" ht="12.75">
      <c r="AJ327" s="265"/>
    </row>
    <row r="328" ht="12.75">
      <c r="AJ328" s="265"/>
    </row>
    <row r="329" ht="12.75">
      <c r="AJ329" s="265"/>
    </row>
    <row r="330" ht="12.75">
      <c r="AJ330" s="265"/>
    </row>
    <row r="331" ht="12.75">
      <c r="AJ331" s="265"/>
    </row>
    <row r="332" ht="12.75">
      <c r="AJ332" s="265"/>
    </row>
    <row r="333" ht="12.75">
      <c r="AJ333" s="265"/>
    </row>
    <row r="334" ht="12.75">
      <c r="AJ334" s="265"/>
    </row>
    <row r="335" ht="12.75">
      <c r="AJ335" s="265"/>
    </row>
    <row r="336" ht="12.75">
      <c r="AJ336" s="265"/>
    </row>
    <row r="337" ht="12.75">
      <c r="AJ337" s="265"/>
    </row>
    <row r="338" ht="12.75">
      <c r="AJ338" s="265"/>
    </row>
    <row r="339" ht="12.75">
      <c r="AJ339" s="265"/>
    </row>
    <row r="340" ht="12.75">
      <c r="AJ340" s="265"/>
    </row>
    <row r="341" ht="12.75">
      <c r="AJ341" s="265"/>
    </row>
    <row r="342" ht="12.75">
      <c r="AJ342" s="265"/>
    </row>
    <row r="343" ht="12.75">
      <c r="AJ343" s="265"/>
    </row>
    <row r="344" ht="12.75">
      <c r="AJ344" s="265"/>
    </row>
    <row r="345" ht="12.75">
      <c r="AJ345" s="265"/>
    </row>
    <row r="346" ht="12.75">
      <c r="AJ346" s="265"/>
    </row>
    <row r="347" ht="12.75">
      <c r="AJ347" s="265"/>
    </row>
    <row r="348" ht="12.75">
      <c r="AJ348" s="265"/>
    </row>
    <row r="349" ht="12.75">
      <c r="AJ349" s="265"/>
    </row>
    <row r="350" ht="12.75">
      <c r="AJ350" s="265"/>
    </row>
    <row r="351" ht="12.75">
      <c r="AJ351" s="265"/>
    </row>
    <row r="352" ht="12.75">
      <c r="AJ352" s="265"/>
    </row>
    <row r="353" ht="12.75">
      <c r="AJ353" s="265"/>
    </row>
    <row r="354" ht="12.75">
      <c r="AJ354" s="265"/>
    </row>
    <row r="355" ht="12.75">
      <c r="AJ355" s="265"/>
    </row>
    <row r="356" ht="12.75">
      <c r="AJ356" s="265"/>
    </row>
    <row r="357" ht="12.75">
      <c r="AJ357" s="265"/>
    </row>
    <row r="358" ht="12.75">
      <c r="AJ358" s="265"/>
    </row>
    <row r="359" ht="12.75">
      <c r="AJ359" s="265"/>
    </row>
    <row r="360" ht="12.75">
      <c r="AJ360" s="265"/>
    </row>
    <row r="361" ht="12.75">
      <c r="AJ361" s="265"/>
    </row>
    <row r="362" ht="12.75">
      <c r="AJ362" s="265"/>
    </row>
    <row r="363" ht="12.75">
      <c r="AJ363" s="265"/>
    </row>
    <row r="364" ht="12.75">
      <c r="AJ364" s="265"/>
    </row>
    <row r="365" ht="12.75">
      <c r="AJ365" s="265"/>
    </row>
    <row r="366" ht="12.75">
      <c r="AJ366" s="265"/>
    </row>
    <row r="367" ht="12.75">
      <c r="AJ367" s="265"/>
    </row>
    <row r="368" ht="12.75">
      <c r="AJ368" s="265"/>
    </row>
    <row r="369" ht="12.75">
      <c r="AJ369" s="265"/>
    </row>
    <row r="370" ht="12.75">
      <c r="AJ370" s="265"/>
    </row>
    <row r="371" ht="12.75">
      <c r="AJ371" s="265"/>
    </row>
    <row r="372" ht="12.75">
      <c r="AJ372" s="265"/>
    </row>
    <row r="373" ht="12.75">
      <c r="AJ373" s="265"/>
    </row>
    <row r="374" ht="12.75">
      <c r="AJ374" s="265"/>
    </row>
    <row r="375" ht="12.75">
      <c r="AJ375" s="265"/>
    </row>
    <row r="376" ht="12.75">
      <c r="AJ376" s="265"/>
    </row>
    <row r="377" ht="12.75">
      <c r="AJ377" s="265"/>
    </row>
    <row r="378" ht="12.75">
      <c r="AJ378" s="265"/>
    </row>
    <row r="379" ht="12.75">
      <c r="AJ379" s="265"/>
    </row>
    <row r="380" ht="12.75">
      <c r="AJ380" s="265"/>
    </row>
    <row r="381" ht="12.75">
      <c r="AJ381" s="265"/>
    </row>
    <row r="382" ht="12.75">
      <c r="AJ382" s="265"/>
    </row>
    <row r="383" ht="12.75">
      <c r="AJ383" s="265"/>
    </row>
    <row r="384" ht="12.75">
      <c r="AJ384" s="265"/>
    </row>
    <row r="385" ht="12.75">
      <c r="AJ385" s="265"/>
    </row>
    <row r="386" ht="12.75">
      <c r="AJ386" s="265"/>
    </row>
    <row r="387" ht="12.75">
      <c r="AJ387" s="265"/>
    </row>
    <row r="388" ht="12.75">
      <c r="AJ388" s="265"/>
    </row>
    <row r="389" ht="12.75">
      <c r="AJ389" s="265"/>
    </row>
    <row r="390" ht="12.75">
      <c r="AJ390" s="265"/>
    </row>
    <row r="391" ht="12.75">
      <c r="AJ391" s="265"/>
    </row>
    <row r="392" ht="12.75">
      <c r="AJ392" s="265"/>
    </row>
    <row r="393" ht="12.75">
      <c r="AJ393" s="265"/>
    </row>
    <row r="394" ht="12.75">
      <c r="AJ394" s="265"/>
    </row>
    <row r="395" ht="12.75">
      <c r="AJ395" s="265"/>
    </row>
    <row r="396" ht="12.75">
      <c r="AJ396" s="265"/>
    </row>
    <row r="397" ht="12.75">
      <c r="AJ397" s="265"/>
    </row>
    <row r="398" ht="12.75">
      <c r="AJ398" s="265"/>
    </row>
    <row r="399" ht="12.75">
      <c r="AJ399" s="265"/>
    </row>
    <row r="400" ht="12.75">
      <c r="AJ400" s="265"/>
    </row>
    <row r="401" ht="12.75">
      <c r="AJ401" s="265"/>
    </row>
    <row r="402" ht="12.75">
      <c r="AJ402" s="265"/>
    </row>
    <row r="403" ht="12.75">
      <c r="AJ403" s="265"/>
    </row>
    <row r="404" ht="12.75">
      <c r="AJ404" s="265"/>
    </row>
    <row r="405" ht="12.75">
      <c r="AJ405" s="265"/>
    </row>
    <row r="406" ht="12.75">
      <c r="AJ406" s="265"/>
    </row>
    <row r="407" ht="12.75">
      <c r="AJ407" s="265"/>
    </row>
    <row r="408" ht="12.75">
      <c r="AJ408" s="265"/>
    </row>
    <row r="409" ht="12.75">
      <c r="AJ409" s="265"/>
    </row>
    <row r="410" ht="12.75">
      <c r="AJ410" s="265"/>
    </row>
    <row r="411" ht="12.75">
      <c r="AJ411" s="265"/>
    </row>
    <row r="412" ht="12.75">
      <c r="AJ412" s="265"/>
    </row>
    <row r="413" ht="12.75">
      <c r="AJ413" s="265"/>
    </row>
    <row r="414" ht="12.75">
      <c r="AJ414" s="265"/>
    </row>
    <row r="415" ht="12.75">
      <c r="AJ415" s="265"/>
    </row>
    <row r="416" ht="12.75">
      <c r="AJ416" s="265"/>
    </row>
    <row r="417" ht="12.75">
      <c r="AJ417" s="265"/>
    </row>
    <row r="418" ht="12.75">
      <c r="AJ418" s="265"/>
    </row>
    <row r="419" ht="12.75">
      <c r="AJ419" s="265"/>
    </row>
    <row r="420" ht="12.75">
      <c r="AJ420" s="265"/>
    </row>
    <row r="421" ht="12.75">
      <c r="AJ421" s="265"/>
    </row>
    <row r="422" ht="12.75">
      <c r="AJ422" s="265"/>
    </row>
    <row r="423" ht="12.75">
      <c r="AJ423" s="265"/>
    </row>
    <row r="424" ht="12.75">
      <c r="AJ424" s="265"/>
    </row>
    <row r="425" ht="12.75">
      <c r="AJ425" s="265"/>
    </row>
    <row r="426" ht="12.75">
      <c r="AJ426" s="265"/>
    </row>
    <row r="427" ht="12.75">
      <c r="AJ427" s="265"/>
    </row>
    <row r="428" ht="12.75">
      <c r="AJ428" s="265"/>
    </row>
    <row r="429" ht="12.75">
      <c r="AJ429" s="265"/>
    </row>
    <row r="430" ht="12.75">
      <c r="AJ430" s="265"/>
    </row>
    <row r="431" ht="12.75">
      <c r="AJ431" s="265"/>
    </row>
    <row r="432" ht="12.75">
      <c r="AJ432" s="265"/>
    </row>
    <row r="433" ht="12.75">
      <c r="AJ433" s="265"/>
    </row>
    <row r="434" ht="12.75">
      <c r="AJ434" s="265"/>
    </row>
    <row r="435" ht="12.75">
      <c r="AJ435" s="265"/>
    </row>
    <row r="436" ht="12.75">
      <c r="AJ436" s="265"/>
    </row>
    <row r="437" ht="12.75">
      <c r="AJ437" s="265"/>
    </row>
    <row r="438" ht="12.75">
      <c r="AJ438" s="265"/>
    </row>
    <row r="439" ht="12.75">
      <c r="AJ439" s="265"/>
    </row>
    <row r="440" ht="12.75">
      <c r="AJ440" s="265"/>
    </row>
    <row r="441" ht="12.75">
      <c r="AJ441" s="265"/>
    </row>
    <row r="442" ht="12.75">
      <c r="AJ442" s="265"/>
    </row>
    <row r="443" ht="12.75">
      <c r="AJ443" s="265"/>
    </row>
    <row r="444" ht="12.75">
      <c r="AJ444" s="265"/>
    </row>
    <row r="445" ht="12.75">
      <c r="AJ445" s="265"/>
    </row>
    <row r="446" ht="12.75">
      <c r="AJ446" s="265"/>
    </row>
    <row r="447" ht="12.75">
      <c r="AJ447" s="265"/>
    </row>
    <row r="448" ht="12.75">
      <c r="AJ448" s="265"/>
    </row>
    <row r="449" ht="12.75">
      <c r="AJ449" s="265"/>
    </row>
    <row r="450" ht="12.75">
      <c r="AJ450" s="265"/>
    </row>
    <row r="451" ht="12.75">
      <c r="AJ451" s="265"/>
    </row>
    <row r="452" ht="12.75">
      <c r="AJ452" s="265"/>
    </row>
    <row r="453" ht="12.75">
      <c r="AJ453" s="265"/>
    </row>
    <row r="454" ht="12.75">
      <c r="AJ454" s="265"/>
    </row>
    <row r="455" ht="12.75">
      <c r="AJ455" s="265"/>
    </row>
    <row r="456" ht="12.75">
      <c r="AJ456" s="265"/>
    </row>
    <row r="457" ht="12.75">
      <c r="AJ457" s="265"/>
    </row>
    <row r="458" ht="12.75">
      <c r="AJ458" s="265"/>
    </row>
    <row r="459" ht="12.75">
      <c r="AJ459" s="265"/>
    </row>
    <row r="460" ht="12.75">
      <c r="AJ460" s="265"/>
    </row>
    <row r="461" ht="12.75">
      <c r="AJ461" s="265"/>
    </row>
    <row r="462" ht="12.75">
      <c r="AJ462" s="265"/>
    </row>
    <row r="463" ht="12.75">
      <c r="AJ463" s="265"/>
    </row>
    <row r="464" ht="12.75">
      <c r="AJ464" s="265"/>
    </row>
    <row r="465" ht="12.75">
      <c r="AJ465" s="265"/>
    </row>
    <row r="466" ht="12.75">
      <c r="AJ466" s="265"/>
    </row>
    <row r="467" ht="12.75">
      <c r="AJ467" s="265"/>
    </row>
    <row r="468" ht="12.75">
      <c r="AJ468" s="265"/>
    </row>
    <row r="469" ht="12.75">
      <c r="AJ469" s="265"/>
    </row>
    <row r="470" ht="12.75">
      <c r="AJ470" s="265"/>
    </row>
    <row r="471" ht="12.75">
      <c r="AJ471" s="265"/>
    </row>
    <row r="472" ht="12.75">
      <c r="AJ472" s="265"/>
    </row>
    <row r="473" ht="12.75">
      <c r="AJ473" s="265"/>
    </row>
    <row r="474" ht="12.75">
      <c r="AJ474" s="265"/>
    </row>
    <row r="475" ht="12.75">
      <c r="AJ475" s="265"/>
    </row>
    <row r="476" ht="12.75">
      <c r="AJ476" s="265"/>
    </row>
    <row r="477" ht="12.75">
      <c r="AJ477" s="265"/>
    </row>
    <row r="478" ht="12.75">
      <c r="AJ478" s="265"/>
    </row>
    <row r="479" ht="12.75">
      <c r="AJ479" s="265"/>
    </row>
    <row r="480" ht="12.75">
      <c r="AJ480" s="265"/>
    </row>
    <row r="481" ht="12.75">
      <c r="AJ481" s="265"/>
    </row>
    <row r="482" ht="12.75">
      <c r="AJ482" s="265"/>
    </row>
    <row r="483" ht="12.75">
      <c r="AJ483" s="265"/>
    </row>
    <row r="484" ht="12.75">
      <c r="AJ484" s="265"/>
    </row>
    <row r="485" ht="12.75">
      <c r="AJ485" s="265"/>
    </row>
    <row r="486" ht="12.75">
      <c r="AJ486" s="265"/>
    </row>
    <row r="487" ht="12.75">
      <c r="AJ487" s="265"/>
    </row>
    <row r="488" ht="12.75">
      <c r="AJ488" s="265"/>
    </row>
    <row r="489" ht="12.75">
      <c r="AJ489" s="265"/>
    </row>
    <row r="490" ht="12.75">
      <c r="AJ490" s="265"/>
    </row>
    <row r="491" ht="12.75">
      <c r="AJ491" s="265"/>
    </row>
    <row r="492" ht="12.75">
      <c r="AJ492" s="265"/>
    </row>
    <row r="493" ht="12.75">
      <c r="AJ493" s="265"/>
    </row>
    <row r="494" ht="12.75">
      <c r="AJ494" s="265"/>
    </row>
    <row r="495" ht="12.75">
      <c r="AJ495" s="265"/>
    </row>
    <row r="496" ht="12.75">
      <c r="AJ496" s="265"/>
    </row>
    <row r="497" ht="12.75">
      <c r="AJ497" s="265"/>
    </row>
    <row r="498" ht="12.75">
      <c r="AJ498" s="265"/>
    </row>
    <row r="499" ht="12.75">
      <c r="AJ499" s="265"/>
    </row>
    <row r="500" ht="12.75">
      <c r="AJ500" s="265"/>
    </row>
    <row r="501" ht="12.75">
      <c r="AJ501" s="265"/>
    </row>
    <row r="502" ht="12.75">
      <c r="AJ502" s="265"/>
    </row>
    <row r="503" ht="12.75">
      <c r="AJ503" s="265"/>
    </row>
    <row r="504" ht="12.75">
      <c r="AJ504" s="265"/>
    </row>
    <row r="505" ht="12.75">
      <c r="AJ505" s="265"/>
    </row>
    <row r="506" ht="12.75">
      <c r="AJ506" s="265"/>
    </row>
    <row r="507" ht="12.75">
      <c r="AJ507" s="265"/>
    </row>
    <row r="508" ht="12.75">
      <c r="AJ508" s="265"/>
    </row>
    <row r="509" ht="12.75">
      <c r="AJ509" s="265"/>
    </row>
    <row r="510" ht="12.75">
      <c r="AJ510" s="265"/>
    </row>
    <row r="511" ht="12.75">
      <c r="AJ511" s="265"/>
    </row>
    <row r="512" ht="12.75">
      <c r="AJ512" s="265"/>
    </row>
    <row r="513" ht="12.75">
      <c r="AJ513" s="265"/>
    </row>
    <row r="514" ht="12.75">
      <c r="AJ514" s="265"/>
    </row>
    <row r="515" ht="12.75">
      <c r="AJ515" s="265"/>
    </row>
    <row r="516" ht="12.75">
      <c r="AJ516" s="265"/>
    </row>
    <row r="517" ht="12.75">
      <c r="AJ517" s="265"/>
    </row>
    <row r="518" ht="12.75">
      <c r="AJ518" s="265"/>
    </row>
    <row r="519" ht="12.75">
      <c r="AJ519" s="265"/>
    </row>
    <row r="520" ht="12.75">
      <c r="AJ520" s="265"/>
    </row>
    <row r="521" ht="12.75">
      <c r="AJ521" s="265"/>
    </row>
    <row r="522" ht="12.75">
      <c r="AJ522" s="265"/>
    </row>
    <row r="523" ht="12.75">
      <c r="AJ523" s="265"/>
    </row>
    <row r="524" ht="12.75">
      <c r="AJ524" s="265"/>
    </row>
  </sheetData>
  <sheetProtection password="CA9C" sheet="1"/>
  <mergeCells count="4">
    <mergeCell ref="AS48:BX53"/>
    <mergeCell ref="D2:H2"/>
    <mergeCell ref="AE6:AH6"/>
    <mergeCell ref="AE17:AH17"/>
  </mergeCells>
  <conditionalFormatting sqref="AQ25 AS25 AU25 AQ19 AS19 AU19 J49:J50 L49:L50 N53:N54 J53:J54 L53:L54 N57:N58 N35:N36 L57:L58 J57:J58 J35:J36 L35:L36 N39:N40 J39:J40 L39:L40 N43:N44 N21:N22 L43:L44 J43:J44 J7:J8 L7:L8 N11:N12 J11:J12 L11:L12 N15:N16 AU11 L15:L16 J15:J16 J21:J22 L21:L22 N25:N26 J25:J26 L25:L26 N29:N30 N7:N8 L29:L30 J29:J30 AQ7 AS7 AU7 AQ11 AS11 N49:N50 V7 V11 V21 V25 V35 V39 V49 V53 AO31">
    <cfRule type="cellIs" priority="18" dxfId="7" operator="notEqual" stopIfTrue="1">
      <formula>""</formula>
    </cfRule>
  </conditionalFormatting>
  <conditionalFormatting sqref="AQ20 AS20 AU20 N51:N52 J51:J52 L51:L52 N55:N56 J55:J56 L55:L56 N45 J59:J60 L59:L60 N37:N38 J37:J38 L37:L38 N41:N42 J41:J42 L41:L42 N31 J45:J46 L45:L46 N9:N10 J9:J10 L9:L10 N13:N14 J13:J14 L13:L14 AQ13 J17:J18 L17:L18 N23:N24 J23:J24 L23:L24 N27:N28 J27:J28 L27:L28 N17 J31:J32 L31:L32 AQ9 AS9 AU9 AU13 AS13 N59 V9 V13 V23 V27 V37 V41 V51 V55 AO33">
    <cfRule type="cellIs" priority="17" dxfId="6" operator="notEqual" stopIfTrue="1">
      <formula>""</formula>
    </cfRule>
  </conditionalFormatting>
  <conditionalFormatting sqref="AM9 AM7 AM13 AM11">
    <cfRule type="expression" priority="16" dxfId="0" stopIfTrue="1">
      <formula>(AND(AU7=3,AV7=""))</formula>
    </cfRule>
  </conditionalFormatting>
  <conditionalFormatting sqref="AP9 AP7 AP13 AP11">
    <cfRule type="expression" priority="15" dxfId="0" stopIfTrue="1">
      <formula>(AND(AU7=3,AV7=""))</formula>
    </cfRule>
  </conditionalFormatting>
  <conditionalFormatting sqref="AM19:AM20">
    <cfRule type="expression" priority="14" dxfId="0" stopIfTrue="1">
      <formula>(AND(AU19=3,AV19=""))</formula>
    </cfRule>
  </conditionalFormatting>
  <conditionalFormatting sqref="AP19:AP20">
    <cfRule type="expression" priority="13" dxfId="0" stopIfTrue="1">
      <formula>(AND(AU19=3,AV19=""))</formula>
    </cfRule>
  </conditionalFormatting>
  <conditionalFormatting sqref="AM25">
    <cfRule type="expression" priority="12" dxfId="0" stopIfTrue="1">
      <formula>(AND(AU25=3,AV25=""))</formula>
    </cfRule>
  </conditionalFormatting>
  <conditionalFormatting sqref="AP25">
    <cfRule type="expression" priority="11" dxfId="0" stopIfTrue="1">
      <formula>(AND(AU25=3,AV25=""))</formula>
    </cfRule>
  </conditionalFormatting>
  <printOptions/>
  <pageMargins left="0.9840277777777777" right="0.984027777777777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Meerkerk</dc:creator>
  <cp:keywords/>
  <dc:description/>
  <cp:lastModifiedBy>Meerkerk</cp:lastModifiedBy>
  <dcterms:created xsi:type="dcterms:W3CDTF">2008-05-14T06:47:51Z</dcterms:created>
  <dcterms:modified xsi:type="dcterms:W3CDTF">2008-06-03T17:53:55Z</dcterms:modified>
  <cp:category/>
  <cp:version/>
  <cp:contentType/>
  <cp:contentStatus/>
</cp:coreProperties>
</file>